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icma01-my.sharepoint.com/personal/siobhan_benrejdal_icmagroup_org/Documents/Desktop/"/>
    </mc:Choice>
  </mc:AlternateContent>
  <xr:revisionPtr revIDLastSave="0" documentId="8_{C01E77C9-5C9A-411A-80CB-72ECE4B4DD37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NEWT - UK" sheetId="2" r:id="rId1"/>
    <sheet name="Outstanding - UK" sheetId="5" r:id="rId2"/>
    <sheet name="Images - UK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3" i="3" l="1"/>
  <c r="B42" i="3"/>
  <c r="B41" i="3"/>
  <c r="B40" i="3"/>
  <c r="B29" i="3"/>
  <c r="B28" i="3"/>
  <c r="B27" i="3"/>
  <c r="B18" i="3"/>
  <c r="B17" i="3"/>
  <c r="B15" i="3"/>
  <c r="B5" i="3"/>
  <c r="B4" i="3"/>
  <c r="B2" i="3"/>
  <c r="J29" i="5"/>
  <c r="H29" i="5"/>
  <c r="J28" i="5"/>
  <c r="H28" i="5"/>
  <c r="J27" i="5"/>
  <c r="H27" i="5"/>
  <c r="J26" i="5"/>
  <c r="H26" i="5"/>
  <c r="I23" i="5"/>
  <c r="H23" i="5"/>
  <c r="G23" i="5"/>
  <c r="J22" i="5"/>
  <c r="J23" i="5" s="1"/>
  <c r="H22" i="5"/>
  <c r="J20" i="5"/>
  <c r="J19" i="5"/>
  <c r="H19" i="5"/>
  <c r="J18" i="5"/>
  <c r="H18" i="5"/>
  <c r="H20" i="5" s="1"/>
  <c r="J15" i="5"/>
  <c r="J14" i="5"/>
  <c r="H14" i="5"/>
  <c r="K13" i="5"/>
  <c r="I13" i="5"/>
  <c r="J13" i="5" s="1"/>
  <c r="G13" i="5"/>
  <c r="H13" i="5" s="1"/>
  <c r="J10" i="5"/>
  <c r="H10" i="5"/>
  <c r="H9" i="5" s="1"/>
  <c r="K8" i="5"/>
  <c r="I8" i="5"/>
  <c r="H8" i="5"/>
  <c r="G8" i="5"/>
  <c r="H15" i="5" s="1"/>
  <c r="J7" i="5"/>
  <c r="J8" i="5" s="1"/>
  <c r="H7" i="5"/>
  <c r="J5" i="5"/>
  <c r="J9" i="5" s="1"/>
  <c r="H5" i="5"/>
  <c r="J29" i="2"/>
  <c r="H29" i="2"/>
  <c r="J28" i="2"/>
  <c r="H28" i="2"/>
  <c r="J27" i="2"/>
  <c r="H27" i="2"/>
  <c r="J26" i="2"/>
  <c r="H26" i="2"/>
  <c r="I23" i="2"/>
  <c r="H23" i="2"/>
  <c r="G23" i="2"/>
  <c r="B30" i="3" s="1"/>
  <c r="J22" i="2"/>
  <c r="J23" i="2" s="1"/>
  <c r="H22" i="2"/>
  <c r="J19" i="2"/>
  <c r="H19" i="2"/>
  <c r="J18" i="2"/>
  <c r="J20" i="2" s="1"/>
  <c r="H18" i="2"/>
  <c r="H20" i="2" s="1"/>
  <c r="J14" i="2"/>
  <c r="H14" i="2"/>
  <c r="K13" i="2"/>
  <c r="I13" i="2"/>
  <c r="J13" i="2" s="1"/>
  <c r="G13" i="2"/>
  <c r="H13" i="2" s="1"/>
  <c r="J10" i="2"/>
  <c r="H10" i="2"/>
  <c r="J9" i="2"/>
  <c r="K8" i="2"/>
  <c r="J8" i="2"/>
  <c r="I8" i="2"/>
  <c r="J15" i="2" s="1"/>
  <c r="H8" i="2"/>
  <c r="G8" i="2"/>
  <c r="B3" i="3" s="1"/>
  <c r="J7" i="2"/>
  <c r="H7" i="2"/>
  <c r="J5" i="2"/>
  <c r="H5" i="2"/>
  <c r="H9" i="2" s="1"/>
  <c r="H15" i="2" l="1"/>
  <c r="B16" i="3"/>
</calcChain>
</file>

<file path=xl/sharedStrings.xml><?xml version="1.0" encoding="utf-8"?>
<sst xmlns="http://schemas.openxmlformats.org/spreadsheetml/2006/main" count="82" uniqueCount="45">
  <si>
    <r>
      <rPr>
        <b/>
        <sz val="20"/>
        <rFont val="Calibri"/>
      </rPr>
      <t xml:space="preserve">SFTR Public Data
</t>
    </r>
    <r>
      <rPr>
        <b/>
        <sz val="9"/>
        <color rgb="FF000000"/>
        <rFont val="Calibri"/>
      </rPr>
      <t>for week ending 30 May 2025</t>
    </r>
  </si>
  <si>
    <t>Cash Value (Eur mn)</t>
  </si>
  <si>
    <t>Percentage</t>
  </si>
  <si>
    <t>Number Of Transactions</t>
  </si>
  <si>
    <t>Collateral Market Value (Eur mn)*</t>
  </si>
  <si>
    <t>ALL SFTS</t>
  </si>
  <si>
    <t>Total SFT</t>
  </si>
  <si>
    <t>Total Repos</t>
  </si>
  <si>
    <t>Of which</t>
  </si>
  <si>
    <t>Total repurchase transactions (REPO)</t>
  </si>
  <si>
    <t>Total buy/sell-backs (SBSC)</t>
  </si>
  <si>
    <t>Total securities/commodities lending/ borrowing (SLEB)</t>
  </si>
  <si>
    <t>Total margin lending (MGLD)</t>
  </si>
  <si>
    <t>REPOS</t>
  </si>
  <si>
    <t>Cleared Repos</t>
  </si>
  <si>
    <t>Repurchase transactions (REPO)</t>
  </si>
  <si>
    <t>Buy/sell-backs (SBSC)</t>
  </si>
  <si>
    <t>*Percentages of the total in each type of repo</t>
  </si>
  <si>
    <t>Execution Venue</t>
  </si>
  <si>
    <t>GB-based Trading Venues</t>
  </si>
  <si>
    <t>Non GB-based Trading Venues</t>
  </si>
  <si>
    <t>OTC</t>
  </si>
  <si>
    <t>of which</t>
  </si>
  <si>
    <t>OTC registered post trade on a Trading Venue (MIC = XOFF)</t>
  </si>
  <si>
    <t>Pure OTC (MIC = XXXX)</t>
  </si>
  <si>
    <t>Counterparties</t>
  </si>
  <si>
    <t>GB-GB counterparties</t>
  </si>
  <si>
    <t>GB-nonGB counterparties</t>
  </si>
  <si>
    <t>NonGB - GB counterparties</t>
  </si>
  <si>
    <t>NonGB-nonGB counterparties</t>
  </si>
  <si>
    <t>New Reported Loan Values</t>
  </si>
  <si>
    <t>Repo</t>
  </si>
  <si>
    <t>SBSC</t>
  </si>
  <si>
    <t>SLEB</t>
  </si>
  <si>
    <t>MGLD</t>
  </si>
  <si>
    <t>New Reported Transaction Numbers</t>
  </si>
  <si>
    <t>GB MIC</t>
  </si>
  <si>
    <t>nGB MIC</t>
  </si>
  <si>
    <t>XOFF</t>
  </si>
  <si>
    <t>XXXX</t>
  </si>
  <si>
    <t>Location of Counterparties</t>
  </si>
  <si>
    <t>GB-GB</t>
  </si>
  <si>
    <t>GB-nGB</t>
  </si>
  <si>
    <t>nGB-GB</t>
  </si>
  <si>
    <t>nGB-nGB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</si>
</sst>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\ ###\ ###\ ###\ ###\ ##0.00"/>
    <numFmt numFmtId="165" formatCode="#0.0%"/>
  </numFmts>
  <fonts count="5" x14ac:knownFonts="1">
    <font>
      <sz val="11"/>
      <name val="Calibri"/>
    </font>
    <font>
      <b/>
      <sz val="11"/>
      <name val="Calibri"/>
    </font>
    <font>
      <sz val="11"/>
      <color rgb="FFFFFFFF"/>
      <name val="Calibri"/>
    </font>
    <font>
      <b/>
      <sz val="20"/>
      <name val="Calibri"/>
    </font>
    <font>
      <b/>
      <sz val="9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DCE6F1"/>
      </patternFill>
    </fill>
    <fill>
      <patternFill patternType="solid">
        <fgColor rgb="FF366092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/>
    <xf numFmtId="164" fontId="0" fillId="0" borderId="0" xfId="0" applyNumberFormat="1"/>
    <xf numFmtId="164" fontId="1" fillId="2" borderId="0" xfId="0" applyNumberFormat="1" applyFont="1" applyFill="1"/>
    <xf numFmtId="165" fontId="0" fillId="0" borderId="0" xfId="0" applyNumberFormat="1"/>
    <xf numFmtId="165" fontId="1" fillId="2" borderId="0" xfId="0" applyNumberFormat="1" applyFont="1" applyFill="1"/>
    <xf numFmtId="0" fontId="0" fillId="0" borderId="0" xfId="0"/>
    <xf numFmtId="0" fontId="0" fillId="0" borderId="0" xfId="0" applyAlignment="1">
      <alignment horizontal="center" vertical="center" wrapText="1"/>
    </xf>
    <xf numFmtId="164" fontId="0" fillId="0" borderId="0" xfId="0" applyNumberFormat="1"/>
    <xf numFmtId="165" fontId="0" fillId="0" borderId="0" xfId="0" applyNumberFormat="1"/>
    <xf numFmtId="0" fontId="2" fillId="3" borderId="0" xfId="0" applyFont="1" applyFill="1"/>
    <xf numFmtId="164" fontId="2" fillId="3" borderId="0" xfId="0" applyNumberFormat="1" applyFont="1" applyFill="1"/>
    <xf numFmtId="165" fontId="2" fillId="3" borderId="0" xfId="0" applyNumberFormat="1" applyFont="1" applyFill="1"/>
    <xf numFmtId="0" fontId="1" fillId="2" borderId="0" xfId="0" applyFont="1" applyFill="1"/>
    <xf numFmtId="164" fontId="1" fillId="2" borderId="0" xfId="0" applyNumberFormat="1" applyFont="1" applyFill="1"/>
    <xf numFmtId="165" fontId="1" fillId="2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New Reported Loan Values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UK'!$A$2:$A$5</c:f>
              <c:strCache>
                <c:ptCount val="4"/>
                <c:pt idx="0">
                  <c:v>Repo</c:v>
                </c:pt>
                <c:pt idx="1">
                  <c:v>SBSC</c:v>
                </c:pt>
                <c:pt idx="2">
                  <c:v>SLEB</c:v>
                </c:pt>
                <c:pt idx="3">
                  <c:v>MGLD</c:v>
                </c:pt>
              </c:strCache>
            </c:strRef>
          </c:cat>
          <c:val>
            <c:numRef>
              <c:f>'Images - UK'!$B$2:$B$5</c:f>
              <c:numCache>
                <c:formatCode>General</c:formatCode>
                <c:ptCount val="4"/>
                <c:pt idx="0">
                  <c:v>10204197.102170464</c:v>
                </c:pt>
                <c:pt idx="1">
                  <c:v>246560.27623014711</c:v>
                </c:pt>
                <c:pt idx="2">
                  <c:v>466310.12569484499</c:v>
                </c:pt>
                <c:pt idx="3">
                  <c:v>107.42092596099999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92F8-40E9-8843-3174BD5C7E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New Reported Transaction Numbers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UK'!$A$15:$A$18</c:f>
              <c:strCache>
                <c:ptCount val="4"/>
                <c:pt idx="0">
                  <c:v>Repo</c:v>
                </c:pt>
                <c:pt idx="1">
                  <c:v>SBSC</c:v>
                </c:pt>
                <c:pt idx="2">
                  <c:v>SLEB</c:v>
                </c:pt>
                <c:pt idx="3">
                  <c:v>MGLD</c:v>
                </c:pt>
              </c:strCache>
            </c:strRef>
          </c:cat>
          <c:val>
            <c:numRef>
              <c:f>'Images - UK'!$B$15:$B$18</c:f>
              <c:numCache>
                <c:formatCode>General</c:formatCode>
                <c:ptCount val="4"/>
                <c:pt idx="0">
                  <c:v>298953</c:v>
                </c:pt>
                <c:pt idx="1">
                  <c:v>5808</c:v>
                </c:pt>
                <c:pt idx="2">
                  <c:v>874139</c:v>
                </c:pt>
                <c:pt idx="3">
                  <c:v>13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A2EB-48F2-88C2-4B04DFB5A3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Execution Venue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UK'!$A$27:$A$30</c:f>
              <c:strCache>
                <c:ptCount val="4"/>
                <c:pt idx="0">
                  <c:v>GB MIC</c:v>
                </c:pt>
                <c:pt idx="1">
                  <c:v>nGB MIC</c:v>
                </c:pt>
                <c:pt idx="2">
                  <c:v>XOFF</c:v>
                </c:pt>
                <c:pt idx="3">
                  <c:v>XXXX</c:v>
                </c:pt>
              </c:strCache>
            </c:strRef>
          </c:cat>
          <c:val>
            <c:numRef>
              <c:f>'Images - UK'!$B$27:$B$30</c:f>
              <c:numCache>
                <c:formatCode>General</c:formatCode>
                <c:ptCount val="4"/>
                <c:pt idx="0">
                  <c:v>976229.50216778996</c:v>
                </c:pt>
                <c:pt idx="1">
                  <c:v>4065096.491729619</c:v>
                </c:pt>
                <c:pt idx="2">
                  <c:v>111116.31642102099</c:v>
                </c:pt>
                <c:pt idx="3">
                  <c:v>5298315.0680821799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7299-487C-8222-0B1A21D17D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Location of Counterparties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UK'!$A$40:$A$43</c:f>
              <c:strCache>
                <c:ptCount val="4"/>
                <c:pt idx="0">
                  <c:v>GB-GB</c:v>
                </c:pt>
                <c:pt idx="1">
                  <c:v>GB-nGB</c:v>
                </c:pt>
                <c:pt idx="2">
                  <c:v>nGB-GB</c:v>
                </c:pt>
                <c:pt idx="3">
                  <c:v>nGB-nGB</c:v>
                </c:pt>
              </c:strCache>
            </c:strRef>
          </c:cat>
          <c:val>
            <c:numRef>
              <c:f>'Images - UK'!$B$40:$B$43</c:f>
              <c:numCache>
                <c:formatCode>General</c:formatCode>
                <c:ptCount val="4"/>
                <c:pt idx="0">
                  <c:v>1555752.6273429859</c:v>
                </c:pt>
                <c:pt idx="1">
                  <c:v>8894971.5619655438</c:v>
                </c:pt>
                <c:pt idx="2">
                  <c:v>2.1165888000000002</c:v>
                </c:pt>
                <c:pt idx="3">
                  <c:v>31.072503279999999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263C-4622-896F-0432868740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95250</xdr:colOff>
      <xdr:row>1</xdr:row>
      <xdr:rowOff>47625</xdr:rowOff>
    </xdr:from>
    <xdr:to>
      <xdr:col>13</xdr:col>
      <xdr:colOff>323850</xdr:colOff>
      <xdr:row>11</xdr:row>
      <xdr:rowOff>47625</xdr:rowOff>
    </xdr:to>
    <xdr:graphicFrame macro="">
      <xdr:nvGraphicFramePr>
        <xdr:cNvPr id="2" name="New Reported Loan Values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95250</xdr:colOff>
      <xdr:row>14</xdr:row>
      <xdr:rowOff>47625</xdr:rowOff>
    </xdr:from>
    <xdr:to>
      <xdr:col>13</xdr:col>
      <xdr:colOff>323850</xdr:colOff>
      <xdr:row>24</xdr:row>
      <xdr:rowOff>47625</xdr:rowOff>
    </xdr:to>
    <xdr:graphicFrame macro="">
      <xdr:nvGraphicFramePr>
        <xdr:cNvPr id="3" name="New Reported Transaction Numbers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95250</xdr:colOff>
      <xdr:row>26</xdr:row>
      <xdr:rowOff>47625</xdr:rowOff>
    </xdr:from>
    <xdr:to>
      <xdr:col>13</xdr:col>
      <xdr:colOff>323850</xdr:colOff>
      <xdr:row>36</xdr:row>
      <xdr:rowOff>47625</xdr:rowOff>
    </xdr:to>
    <xdr:graphicFrame macro="">
      <xdr:nvGraphicFramePr>
        <xdr:cNvPr id="4" name="Execution Venue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95250</xdr:colOff>
      <xdr:row>39</xdr:row>
      <xdr:rowOff>47625</xdr:rowOff>
    </xdr:from>
    <xdr:to>
      <xdr:col>13</xdr:col>
      <xdr:colOff>323850</xdr:colOff>
      <xdr:row>49</xdr:row>
      <xdr:rowOff>47625</xdr:rowOff>
    </xdr:to>
    <xdr:graphicFrame macro="">
      <xdr:nvGraphicFramePr>
        <xdr:cNvPr id="5" name="Location of Counterparties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9"/>
  <sheetViews>
    <sheetView tabSelected="1" workbookViewId="0">
      <selection sqref="A1:E1"/>
    </sheetView>
  </sheetViews>
  <sheetFormatPr defaultRowHeight="14.5" x14ac:dyDescent="0.35"/>
  <cols>
    <col min="2" max="2" width="9.1796875" customWidth="1"/>
    <col min="3" max="5" width="2" customWidth="1"/>
    <col min="6" max="6" width="53.453125" customWidth="1"/>
    <col min="7" max="7" width="19.453125" style="2" customWidth="1"/>
    <col min="8" max="8" width="11.453125" style="4" customWidth="1"/>
    <col min="9" max="9" width="23.1796875" customWidth="1"/>
    <col min="10" max="10" width="11.453125" style="4" customWidth="1"/>
    <col min="11" max="11" width="32" style="2" customWidth="1"/>
  </cols>
  <sheetData>
    <row r="1" spans="1:11" ht="80" customHeight="1" x14ac:dyDescent="0.35">
      <c r="A1" s="6"/>
      <c r="B1" s="6"/>
      <c r="C1" s="6"/>
      <c r="D1" s="6"/>
      <c r="E1" s="6"/>
      <c r="F1" s="7" t="s">
        <v>0</v>
      </c>
      <c r="G1" s="8"/>
      <c r="H1" s="9"/>
      <c r="I1" s="6"/>
      <c r="J1" s="9"/>
      <c r="K1" s="8"/>
    </row>
    <row r="2" spans="1:11" x14ac:dyDescent="0.35">
      <c r="G2" s="3" t="s">
        <v>1</v>
      </c>
      <c r="H2" s="5" t="s">
        <v>2</v>
      </c>
      <c r="I2" s="1" t="s">
        <v>3</v>
      </c>
      <c r="J2" s="5" t="s">
        <v>2</v>
      </c>
      <c r="K2" s="3" t="s">
        <v>4</v>
      </c>
    </row>
    <row r="3" spans="1:11" x14ac:dyDescent="0.35">
      <c r="B3" s="10" t="s">
        <v>5</v>
      </c>
      <c r="C3" s="10"/>
      <c r="D3" s="10"/>
      <c r="E3" s="10"/>
      <c r="F3" s="10"/>
      <c r="G3" s="11"/>
      <c r="H3" s="12"/>
      <c r="I3" s="10"/>
      <c r="J3" s="12"/>
      <c r="K3" s="11"/>
    </row>
    <row r="4" spans="1:11" x14ac:dyDescent="0.35">
      <c r="B4" s="1"/>
      <c r="C4" s="1"/>
      <c r="D4" s="13" t="s">
        <v>6</v>
      </c>
      <c r="E4" s="13"/>
      <c r="F4" s="13"/>
      <c r="G4" s="3">
        <v>10917174.925021416</v>
      </c>
      <c r="H4" s="5"/>
      <c r="I4" s="1">
        <v>1178913</v>
      </c>
      <c r="J4" s="5"/>
      <c r="K4" s="3">
        <v>475077.35740448098</v>
      </c>
    </row>
    <row r="5" spans="1:11" x14ac:dyDescent="0.35">
      <c r="E5" s="6" t="s">
        <v>7</v>
      </c>
      <c r="F5" s="6"/>
      <c r="G5" s="2">
        <v>10450757.378400611</v>
      </c>
      <c r="H5" s="4">
        <f>G5/G4</f>
        <v>0.95727671766513445</v>
      </c>
      <c r="I5">
        <v>304761</v>
      </c>
      <c r="J5" s="4">
        <f>I5/I4</f>
        <v>0.2585101699616511</v>
      </c>
      <c r="K5" s="2">
        <v>237957.93522340301</v>
      </c>
    </row>
    <row r="6" spans="1:11" x14ac:dyDescent="0.35">
      <c r="F6" t="s">
        <v>8</v>
      </c>
    </row>
    <row r="7" spans="1:11" x14ac:dyDescent="0.35">
      <c r="F7" t="s">
        <v>9</v>
      </c>
      <c r="G7" s="2">
        <v>10204197.102170464</v>
      </c>
      <c r="H7" s="4">
        <f>G7/G5</f>
        <v>0.97640742509822953</v>
      </c>
      <c r="I7">
        <v>298953</v>
      </c>
      <c r="J7" s="4">
        <f>I7/I5</f>
        <v>0.98094244342287895</v>
      </c>
      <c r="K7" s="2">
        <v>186965.970810125</v>
      </c>
    </row>
    <row r="8" spans="1:11" x14ac:dyDescent="0.35">
      <c r="F8" t="s">
        <v>10</v>
      </c>
      <c r="G8" s="2">
        <f>G5-G7</f>
        <v>246560.27623014711</v>
      </c>
      <c r="H8" s="4">
        <f>1-H7</f>
        <v>2.3592574901770469E-2</v>
      </c>
      <c r="I8">
        <f>I5-I7</f>
        <v>5808</v>
      </c>
      <c r="J8" s="4">
        <f>1-J7</f>
        <v>1.9057556577121049E-2</v>
      </c>
      <c r="K8" s="2">
        <f>K5-K7</f>
        <v>50991.964413278009</v>
      </c>
    </row>
    <row r="9" spans="1:11" x14ac:dyDescent="0.35">
      <c r="E9" s="6" t="s">
        <v>11</v>
      </c>
      <c r="F9" s="6"/>
      <c r="G9" s="2">
        <v>466310.12569484499</v>
      </c>
      <c r="H9" s="4">
        <f>1-H5-H10</f>
        <v>4.271344270815821E-2</v>
      </c>
      <c r="I9">
        <v>874139</v>
      </c>
      <c r="J9" s="4">
        <f>1-J5-J10</f>
        <v>0.74147880293117474</v>
      </c>
      <c r="K9" s="2">
        <v>236939.35892981599</v>
      </c>
    </row>
    <row r="10" spans="1:11" x14ac:dyDescent="0.35">
      <c r="E10" s="6" t="s">
        <v>12</v>
      </c>
      <c r="F10" s="6"/>
      <c r="G10" s="2">
        <v>107.42092596099999</v>
      </c>
      <c r="H10" s="4">
        <f>G10/G4</f>
        <v>9.8396267073451941E-6</v>
      </c>
      <c r="I10">
        <v>13</v>
      </c>
      <c r="J10" s="4">
        <f>I10/I4</f>
        <v>1.1027107174151103E-5</v>
      </c>
      <c r="K10" s="2">
        <v>180.06325126199999</v>
      </c>
    </row>
    <row r="12" spans="1:11" x14ac:dyDescent="0.35">
      <c r="B12" s="10" t="s">
        <v>13</v>
      </c>
      <c r="C12" s="10"/>
      <c r="D12" s="10"/>
      <c r="E12" s="10"/>
      <c r="F12" s="10"/>
      <c r="G12" s="11"/>
      <c r="H12" s="12"/>
      <c r="I12" s="10"/>
      <c r="J12" s="12"/>
      <c r="K12" s="11"/>
    </row>
    <row r="13" spans="1:11" x14ac:dyDescent="0.35">
      <c r="B13" s="1"/>
      <c r="C13" s="1"/>
      <c r="D13" s="13" t="s">
        <v>14</v>
      </c>
      <c r="E13" s="13"/>
      <c r="F13" s="13"/>
      <c r="G13" s="3">
        <f>G14+G15</f>
        <v>2541894.9065884119</v>
      </c>
      <c r="H13" s="5">
        <f>G13/G5</f>
        <v>0.24322590359258964</v>
      </c>
      <c r="I13" s="1">
        <f>I14+I15</f>
        <v>83608</v>
      </c>
      <c r="J13" s="5">
        <f>I13/I5</f>
        <v>0.27433956444558194</v>
      </c>
      <c r="K13" s="3">
        <f>K14+K15</f>
        <v>14644.615126238001</v>
      </c>
    </row>
    <row r="14" spans="1:11" x14ac:dyDescent="0.35">
      <c r="E14" s="6" t="s">
        <v>15</v>
      </c>
      <c r="F14" s="6"/>
      <c r="G14" s="2">
        <v>2541894.9065884119</v>
      </c>
      <c r="H14" s="4">
        <f>G14/G7</f>
        <v>0.24910288199428676</v>
      </c>
      <c r="I14">
        <v>83608</v>
      </c>
      <c r="J14" s="4">
        <f>I14/I7</f>
        <v>0.27966937946767551</v>
      </c>
      <c r="K14" s="2">
        <v>14644.615126238001</v>
      </c>
    </row>
    <row r="15" spans="1:11" x14ac:dyDescent="0.35">
      <c r="E15" s="6" t="s">
        <v>16</v>
      </c>
      <c r="F15" s="6"/>
      <c r="G15" s="2">
        <v>0</v>
      </c>
      <c r="H15" s="4">
        <f>G15/G8</f>
        <v>0</v>
      </c>
      <c r="I15">
        <v>0</v>
      </c>
      <c r="J15" s="4">
        <f>I15/I8</f>
        <v>0</v>
      </c>
      <c r="K15" s="2">
        <v>0</v>
      </c>
    </row>
    <row r="16" spans="1:11" x14ac:dyDescent="0.35">
      <c r="E16" s="6" t="s">
        <v>17</v>
      </c>
      <c r="F16" s="6"/>
      <c r="G16" s="8"/>
      <c r="H16" s="9"/>
      <c r="I16" s="6"/>
      <c r="J16" s="9"/>
      <c r="K16" s="8"/>
    </row>
    <row r="17" spans="2:11" x14ac:dyDescent="0.35">
      <c r="B17" s="1"/>
      <c r="C17" s="1"/>
      <c r="D17" s="13" t="s">
        <v>18</v>
      </c>
      <c r="E17" s="13"/>
      <c r="F17" s="13"/>
      <c r="G17" s="14"/>
      <c r="H17" s="15"/>
      <c r="I17" s="13"/>
      <c r="J17" s="15"/>
      <c r="K17" s="14"/>
    </row>
    <row r="18" spans="2:11" x14ac:dyDescent="0.35">
      <c r="E18" s="6" t="s">
        <v>19</v>
      </c>
      <c r="F18" s="6"/>
      <c r="G18" s="2">
        <v>976229.50216778996</v>
      </c>
      <c r="H18" s="4">
        <f>G18/G5</f>
        <v>9.3412320927614201E-2</v>
      </c>
      <c r="I18">
        <v>33156</v>
      </c>
      <c r="J18" s="4">
        <f>I18/I5</f>
        <v>0.10879344798054869</v>
      </c>
      <c r="K18" s="2">
        <v>14383.580861181999</v>
      </c>
    </row>
    <row r="19" spans="2:11" x14ac:dyDescent="0.35">
      <c r="E19" s="6" t="s">
        <v>20</v>
      </c>
      <c r="F19" s="6"/>
      <c r="G19" s="2">
        <v>4065096.491729619</v>
      </c>
      <c r="H19" s="4">
        <f>G19/G5</f>
        <v>0.38897625736975472</v>
      </c>
      <c r="I19">
        <v>111435</v>
      </c>
      <c r="J19" s="4">
        <f>I19/I5</f>
        <v>0.36564717926506346</v>
      </c>
      <c r="K19" s="2">
        <v>100019.005951017</v>
      </c>
    </row>
    <row r="20" spans="2:11" x14ac:dyDescent="0.35">
      <c r="E20" s="6" t="s">
        <v>21</v>
      </c>
      <c r="F20" s="6"/>
      <c r="G20" s="2">
        <v>5409431.3845032007</v>
      </c>
      <c r="H20" s="4">
        <f>1-H18-H19</f>
        <v>0.51761142170263108</v>
      </c>
      <c r="I20">
        <v>160170</v>
      </c>
      <c r="J20" s="4">
        <f>1-J18-J19</f>
        <v>0.52555937275438791</v>
      </c>
      <c r="K20" s="2">
        <v>123555.348411204</v>
      </c>
    </row>
    <row r="21" spans="2:11" x14ac:dyDescent="0.35">
      <c r="F21" t="s">
        <v>22</v>
      </c>
    </row>
    <row r="22" spans="2:11" x14ac:dyDescent="0.35">
      <c r="F22" t="s">
        <v>23</v>
      </c>
      <c r="G22" s="2">
        <v>111116.31642102099</v>
      </c>
      <c r="H22" s="4">
        <f>G22/G20</f>
        <v>2.0541219311764291E-2</v>
      </c>
      <c r="I22">
        <v>4543</v>
      </c>
      <c r="J22" s="4">
        <f>I22/I20</f>
        <v>2.8363613660485735E-2</v>
      </c>
      <c r="K22" s="2">
        <v>2505.8085069409999</v>
      </c>
    </row>
    <row r="23" spans="2:11" x14ac:dyDescent="0.35">
      <c r="F23" t="s">
        <v>24</v>
      </c>
      <c r="G23" s="2">
        <f>G20-G22</f>
        <v>5298315.0680821799</v>
      </c>
      <c r="H23" s="4">
        <f>1-H22</f>
        <v>0.97945878068823566</v>
      </c>
      <c r="I23">
        <f>I20-I22</f>
        <v>155627</v>
      </c>
      <c r="J23" s="4">
        <f>1-J22</f>
        <v>0.97163638633951421</v>
      </c>
    </row>
    <row r="25" spans="2:11" x14ac:dyDescent="0.35">
      <c r="B25" s="1"/>
      <c r="C25" s="1"/>
      <c r="D25" s="13" t="s">
        <v>25</v>
      </c>
      <c r="E25" s="13"/>
      <c r="F25" s="13"/>
      <c r="G25" s="14"/>
      <c r="H25" s="15"/>
      <c r="I25" s="13"/>
      <c r="J25" s="15"/>
      <c r="K25" s="14"/>
    </row>
    <row r="26" spans="2:11" x14ac:dyDescent="0.35">
      <c r="E26" s="6" t="s">
        <v>26</v>
      </c>
      <c r="F26" s="6"/>
      <c r="G26" s="2">
        <v>1555752.6273429859</v>
      </c>
      <c r="H26" s="4">
        <f>G26/G5</f>
        <v>0.1488650603025557</v>
      </c>
      <c r="I26">
        <v>47022</v>
      </c>
      <c r="J26" s="4">
        <f>I26/I5</f>
        <v>0.15429139555258053</v>
      </c>
      <c r="K26" s="2">
        <v>98446.472628910997</v>
      </c>
    </row>
    <row r="27" spans="2:11" x14ac:dyDescent="0.35">
      <c r="E27" s="6" t="s">
        <v>27</v>
      </c>
      <c r="F27" s="6"/>
      <c r="G27" s="2">
        <v>8894971.5619655438</v>
      </c>
      <c r="H27" s="4">
        <f>G27/G5</f>
        <v>0.8511317639379391</v>
      </c>
      <c r="I27">
        <v>257728</v>
      </c>
      <c r="J27" s="4">
        <f>I27/I5</f>
        <v>0.84567251059026582</v>
      </c>
      <c r="K27" s="2">
        <v>139511.46259449201</v>
      </c>
    </row>
    <row r="28" spans="2:11" x14ac:dyDescent="0.35">
      <c r="E28" s="6" t="s">
        <v>28</v>
      </c>
      <c r="F28" s="6"/>
      <c r="G28" s="2">
        <v>2.1165888000000002</v>
      </c>
      <c r="H28" s="4">
        <f>G28/G5</f>
        <v>2.0252970415087027E-7</v>
      </c>
      <c r="I28">
        <v>3</v>
      </c>
      <c r="J28" s="4">
        <f>I28/I5</f>
        <v>9.84377922371957E-6</v>
      </c>
      <c r="K28" s="2">
        <v>0</v>
      </c>
    </row>
    <row r="29" spans="2:11" x14ac:dyDescent="0.35">
      <c r="E29" s="6" t="s">
        <v>29</v>
      </c>
      <c r="F29" s="6"/>
      <c r="G29" s="2">
        <v>31.072503279999999</v>
      </c>
      <c r="H29" s="4">
        <f>G29/G5</f>
        <v>2.9732298009539432E-6</v>
      </c>
      <c r="I29">
        <v>8</v>
      </c>
      <c r="J29" s="4">
        <f>I29/I5</f>
        <v>2.6250077929918853E-5</v>
      </c>
      <c r="K29" s="2">
        <v>0</v>
      </c>
    </row>
  </sheetData>
  <mergeCells count="21">
    <mergeCell ref="E29:F29"/>
    <mergeCell ref="E20:F20"/>
    <mergeCell ref="D25:K25"/>
    <mergeCell ref="E26:F26"/>
    <mergeCell ref="E27:F27"/>
    <mergeCell ref="E28:F28"/>
    <mergeCell ref="E15:F15"/>
    <mergeCell ref="E16:K16"/>
    <mergeCell ref="D17:K17"/>
    <mergeCell ref="E18:F18"/>
    <mergeCell ref="E19:F19"/>
    <mergeCell ref="E9:F9"/>
    <mergeCell ref="E10:F10"/>
    <mergeCell ref="B12:K12"/>
    <mergeCell ref="D13:F13"/>
    <mergeCell ref="E14:F14"/>
    <mergeCell ref="A1:E1"/>
    <mergeCell ref="F1:K1"/>
    <mergeCell ref="B3:K3"/>
    <mergeCell ref="D4:F4"/>
    <mergeCell ref="E5:F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9"/>
  <sheetViews>
    <sheetView workbookViewId="0"/>
  </sheetViews>
  <sheetFormatPr defaultRowHeight="14.5" x14ac:dyDescent="0.35"/>
  <cols>
    <col min="2" max="2" width="9.1796875" customWidth="1"/>
    <col min="3" max="5" width="2" customWidth="1"/>
    <col min="6" max="6" width="53.453125" customWidth="1"/>
    <col min="7" max="7" width="19.453125" style="2" customWidth="1"/>
    <col min="8" max="8" width="11.453125" style="4" customWidth="1"/>
    <col min="9" max="9" width="23.1796875" customWidth="1"/>
    <col min="10" max="10" width="11.453125" style="4" customWidth="1"/>
    <col min="11" max="11" width="32" style="2" customWidth="1"/>
  </cols>
  <sheetData>
    <row r="1" spans="1:11" ht="80" customHeight="1" x14ac:dyDescent="0.35">
      <c r="A1" s="6"/>
      <c r="B1" s="6"/>
      <c r="C1" s="6"/>
      <c r="D1" s="6"/>
      <c r="E1" s="6"/>
      <c r="F1" s="7" t="s">
        <v>0</v>
      </c>
      <c r="G1" s="8"/>
      <c r="H1" s="9"/>
      <c r="I1" s="6"/>
      <c r="J1" s="9"/>
      <c r="K1" s="8"/>
    </row>
    <row r="2" spans="1:11" x14ac:dyDescent="0.35">
      <c r="G2" s="3" t="s">
        <v>1</v>
      </c>
      <c r="H2" s="5" t="s">
        <v>2</v>
      </c>
      <c r="I2" s="1" t="s">
        <v>3</v>
      </c>
      <c r="J2" s="5" t="s">
        <v>2</v>
      </c>
      <c r="K2" s="3" t="s">
        <v>4</v>
      </c>
    </row>
    <row r="3" spans="1:11" x14ac:dyDescent="0.35">
      <c r="B3" s="10" t="s">
        <v>5</v>
      </c>
      <c r="C3" s="10"/>
      <c r="D3" s="10"/>
      <c r="E3" s="10"/>
      <c r="F3" s="10"/>
      <c r="G3" s="11"/>
      <c r="H3" s="12"/>
      <c r="I3" s="10"/>
      <c r="J3" s="12"/>
      <c r="K3" s="11"/>
    </row>
    <row r="4" spans="1:11" x14ac:dyDescent="0.35">
      <c r="B4" s="1"/>
      <c r="C4" s="1"/>
      <c r="D4" s="13" t="s">
        <v>6</v>
      </c>
      <c r="E4" s="13"/>
      <c r="F4" s="13"/>
      <c r="G4" s="3">
        <v>13225977.965151472</v>
      </c>
      <c r="H4" s="5"/>
      <c r="I4" s="1">
        <v>4121121</v>
      </c>
      <c r="J4" s="5"/>
      <c r="K4" s="3">
        <v>88132405.377619937</v>
      </c>
    </row>
    <row r="5" spans="1:11" x14ac:dyDescent="0.35">
      <c r="E5" s="6" t="s">
        <v>7</v>
      </c>
      <c r="F5" s="6"/>
      <c r="G5" s="2">
        <v>10331903.164792657</v>
      </c>
      <c r="H5" s="4">
        <f>G5/G4</f>
        <v>0.78118254786267749</v>
      </c>
      <c r="I5">
        <v>380990</v>
      </c>
      <c r="J5" s="4">
        <f>I5/I4</f>
        <v>9.2448146996897199E-2</v>
      </c>
      <c r="K5" s="2">
        <v>4586238.8679545932</v>
      </c>
    </row>
    <row r="6" spans="1:11" x14ac:dyDescent="0.35">
      <c r="F6" t="s">
        <v>8</v>
      </c>
    </row>
    <row r="7" spans="1:11" x14ac:dyDescent="0.35">
      <c r="F7" t="s">
        <v>9</v>
      </c>
      <c r="G7" s="2">
        <v>9996884.238987416</v>
      </c>
      <c r="H7" s="4">
        <f>G7/G5</f>
        <v>0.96757432580796321</v>
      </c>
      <c r="I7">
        <v>370072</v>
      </c>
      <c r="J7" s="4">
        <f>I7/I5</f>
        <v>0.97134307987086277</v>
      </c>
      <c r="K7" s="2">
        <v>4308711.4395606937</v>
      </c>
    </row>
    <row r="8" spans="1:11" x14ac:dyDescent="0.35">
      <c r="F8" t="s">
        <v>10</v>
      </c>
      <c r="G8" s="2">
        <f>G5-G7</f>
        <v>335018.92580524087</v>
      </c>
      <c r="H8" s="4">
        <f>1-H7</f>
        <v>3.2425674192036791E-2</v>
      </c>
      <c r="I8">
        <f>I5-I7</f>
        <v>10918</v>
      </c>
      <c r="J8" s="4">
        <f>1-J7</f>
        <v>2.8656920129137231E-2</v>
      </c>
      <c r="K8" s="2">
        <f>K5-K7</f>
        <v>277527.42839389946</v>
      </c>
    </row>
    <row r="9" spans="1:11" x14ac:dyDescent="0.35">
      <c r="E9" s="6" t="s">
        <v>11</v>
      </c>
      <c r="F9" s="6"/>
      <c r="G9" s="2">
        <v>2601425.0979177328</v>
      </c>
      <c r="H9" s="4">
        <f>1-H5-H10</f>
        <v>0.19669056645732438</v>
      </c>
      <c r="I9">
        <v>3716473</v>
      </c>
      <c r="J9" s="4">
        <f>1-J5-J10</f>
        <v>0.90181118195753052</v>
      </c>
      <c r="K9" s="2">
        <v>79898350.571935117</v>
      </c>
    </row>
    <row r="10" spans="1:11" x14ac:dyDescent="0.35">
      <c r="E10" s="6" t="s">
        <v>12</v>
      </c>
      <c r="F10" s="6"/>
      <c r="G10" s="2">
        <v>292649.702441081</v>
      </c>
      <c r="H10" s="4">
        <f>G10/G4</f>
        <v>2.2126885679998137E-2</v>
      </c>
      <c r="I10">
        <v>23658</v>
      </c>
      <c r="J10" s="4">
        <f>I10/I4</f>
        <v>5.7406710455723091E-3</v>
      </c>
      <c r="K10" s="2">
        <v>3647815.9377302108</v>
      </c>
    </row>
    <row r="12" spans="1:11" x14ac:dyDescent="0.35">
      <c r="B12" s="10" t="s">
        <v>13</v>
      </c>
      <c r="C12" s="10"/>
      <c r="D12" s="10"/>
      <c r="E12" s="10"/>
      <c r="F12" s="10"/>
      <c r="G12" s="11"/>
      <c r="H12" s="12"/>
      <c r="I12" s="10"/>
      <c r="J12" s="12"/>
      <c r="K12" s="11"/>
    </row>
    <row r="13" spans="1:11" x14ac:dyDescent="0.35">
      <c r="B13" s="1"/>
      <c r="C13" s="1"/>
      <c r="D13" s="13" t="s">
        <v>14</v>
      </c>
      <c r="E13" s="13"/>
      <c r="F13" s="13"/>
      <c r="G13" s="3">
        <f>G14+G15</f>
        <v>1803171.5369712419</v>
      </c>
      <c r="H13" s="5">
        <f>G13/G5</f>
        <v>0.17452462612268671</v>
      </c>
      <c r="I13" s="1">
        <f>I14+I15</f>
        <v>49223</v>
      </c>
      <c r="J13" s="5">
        <f>I13/I5</f>
        <v>0.12919761673534738</v>
      </c>
      <c r="K13" s="3">
        <f>K14+K15</f>
        <v>893483.56526099599</v>
      </c>
    </row>
    <row r="14" spans="1:11" x14ac:dyDescent="0.35">
      <c r="E14" s="6" t="s">
        <v>15</v>
      </c>
      <c r="F14" s="6"/>
      <c r="G14" s="2">
        <v>1803171.5369712419</v>
      </c>
      <c r="H14" s="4">
        <f>G14/G7</f>
        <v>0.18037335372344826</v>
      </c>
      <c r="I14">
        <v>49223</v>
      </c>
      <c r="J14" s="4">
        <f>I14/I7</f>
        <v>0.13300925225361551</v>
      </c>
      <c r="K14" s="2">
        <v>893483.56526099599</v>
      </c>
    </row>
    <row r="15" spans="1:11" x14ac:dyDescent="0.35">
      <c r="E15" s="6" t="s">
        <v>16</v>
      </c>
      <c r="F15" s="6"/>
      <c r="G15" s="2">
        <v>0</v>
      </c>
      <c r="H15" s="4">
        <f>G15/G8</f>
        <v>0</v>
      </c>
      <c r="I15">
        <v>0</v>
      </c>
      <c r="J15" s="4">
        <f>I15/I8</f>
        <v>0</v>
      </c>
      <c r="K15" s="2">
        <v>0</v>
      </c>
    </row>
    <row r="16" spans="1:11" x14ac:dyDescent="0.35">
      <c r="E16" s="6" t="s">
        <v>17</v>
      </c>
      <c r="F16" s="6"/>
      <c r="G16" s="8"/>
      <c r="H16" s="9"/>
      <c r="I16" s="6"/>
      <c r="J16" s="9"/>
      <c r="K16" s="8"/>
    </row>
    <row r="17" spans="2:11" x14ac:dyDescent="0.35">
      <c r="B17" s="1"/>
      <c r="C17" s="1"/>
      <c r="D17" s="13" t="s">
        <v>18</v>
      </c>
      <c r="E17" s="13"/>
      <c r="F17" s="13"/>
      <c r="G17" s="14"/>
      <c r="H17" s="15"/>
      <c r="I17" s="13"/>
      <c r="J17" s="15"/>
      <c r="K17" s="14"/>
    </row>
    <row r="18" spans="2:11" x14ac:dyDescent="0.35">
      <c r="E18" s="6" t="s">
        <v>19</v>
      </c>
      <c r="F18" s="6"/>
      <c r="G18" s="2">
        <v>975723.57767248596</v>
      </c>
      <c r="H18" s="4">
        <f>G18/G5</f>
        <v>9.4437932887078802E-2</v>
      </c>
      <c r="I18">
        <v>35522</v>
      </c>
      <c r="J18" s="4">
        <f>I18/I5</f>
        <v>9.32360429407596E-2</v>
      </c>
      <c r="K18" s="2">
        <v>619414.77491321997</v>
      </c>
    </row>
    <row r="19" spans="2:11" x14ac:dyDescent="0.35">
      <c r="E19" s="6" t="s">
        <v>20</v>
      </c>
      <c r="F19" s="6"/>
      <c r="G19" s="2">
        <v>3854713.7750028102</v>
      </c>
      <c r="H19" s="4">
        <f>G19/G5</f>
        <v>0.37308845364891374</v>
      </c>
      <c r="I19">
        <v>117966</v>
      </c>
      <c r="J19" s="4">
        <f>I19/I5</f>
        <v>0.30963017402031551</v>
      </c>
      <c r="K19" s="2">
        <v>962044.55216915801</v>
      </c>
    </row>
    <row r="20" spans="2:11" x14ac:dyDescent="0.35">
      <c r="E20" s="6" t="s">
        <v>21</v>
      </c>
      <c r="F20" s="6"/>
      <c r="G20" s="2">
        <v>5489856.3709868751</v>
      </c>
      <c r="H20" s="4">
        <f>1-H18-H19</f>
        <v>0.53247361346400746</v>
      </c>
      <c r="I20">
        <v>226606</v>
      </c>
      <c r="J20" s="4">
        <f>1-J18-J19</f>
        <v>0.59713378303892495</v>
      </c>
      <c r="K20" s="2">
        <v>2515243.9690881851</v>
      </c>
    </row>
    <row r="21" spans="2:11" x14ac:dyDescent="0.35">
      <c r="F21" t="s">
        <v>22</v>
      </c>
    </row>
    <row r="22" spans="2:11" x14ac:dyDescent="0.35">
      <c r="F22" t="s">
        <v>23</v>
      </c>
      <c r="G22" s="2">
        <v>118703.051160647</v>
      </c>
      <c r="H22" s="4">
        <f>G22/G20</f>
        <v>2.1622250772893814E-2</v>
      </c>
      <c r="I22">
        <v>9412</v>
      </c>
      <c r="J22" s="4">
        <f>I22/I20</f>
        <v>4.1534646037615953E-2</v>
      </c>
      <c r="K22" s="2">
        <v>449619.35544685298</v>
      </c>
    </row>
    <row r="23" spans="2:11" x14ac:dyDescent="0.35">
      <c r="F23" t="s">
        <v>24</v>
      </c>
      <c r="G23" s="2">
        <f>G20-G22</f>
        <v>5371153.3198262285</v>
      </c>
      <c r="H23" s="4">
        <f>1-H22</f>
        <v>0.97837774922710619</v>
      </c>
      <c r="I23">
        <f>I20-I22</f>
        <v>217194</v>
      </c>
      <c r="J23" s="4">
        <f>1-J22</f>
        <v>0.95846535396238408</v>
      </c>
    </row>
    <row r="25" spans="2:11" x14ac:dyDescent="0.35">
      <c r="B25" s="1"/>
      <c r="C25" s="1"/>
      <c r="D25" s="13" t="s">
        <v>25</v>
      </c>
      <c r="E25" s="13"/>
      <c r="F25" s="13"/>
      <c r="G25" s="14"/>
      <c r="H25" s="15"/>
      <c r="I25" s="13"/>
      <c r="J25" s="15"/>
      <c r="K25" s="14"/>
    </row>
    <row r="26" spans="2:11" x14ac:dyDescent="0.35">
      <c r="E26" s="6" t="s">
        <v>26</v>
      </c>
      <c r="F26" s="6"/>
      <c r="G26" s="2">
        <v>1558579.197797463</v>
      </c>
      <c r="H26" s="4">
        <f>G26/G5</f>
        <v>0.15085112325757469</v>
      </c>
      <c r="I26">
        <v>59227</v>
      </c>
      <c r="J26" s="4">
        <f>I26/I5</f>
        <v>0.15545552376702801</v>
      </c>
      <c r="K26" s="2">
        <v>526945.10294018197</v>
      </c>
    </row>
    <row r="27" spans="2:11" x14ac:dyDescent="0.35">
      <c r="E27" s="6" t="s">
        <v>27</v>
      </c>
      <c r="F27" s="6"/>
      <c r="G27" s="2">
        <v>8756859.4894467834</v>
      </c>
      <c r="H27" s="4">
        <f>G27/G5</f>
        <v>0.84755531965175157</v>
      </c>
      <c r="I27">
        <v>320301</v>
      </c>
      <c r="J27" s="4">
        <f>I27/I5</f>
        <v>0.84070710517336411</v>
      </c>
      <c r="K27" s="2">
        <v>3980389.9133844352</v>
      </c>
    </row>
    <row r="28" spans="2:11" x14ac:dyDescent="0.35">
      <c r="E28" s="6" t="s">
        <v>28</v>
      </c>
      <c r="F28" s="6"/>
      <c r="G28" s="2">
        <v>2212.7339559769998</v>
      </c>
      <c r="H28" s="4">
        <f>G28/G5</f>
        <v>2.1416518531815001E-4</v>
      </c>
      <c r="I28">
        <v>69</v>
      </c>
      <c r="J28" s="4">
        <f>I28/I5</f>
        <v>1.8110711567232736E-4</v>
      </c>
      <c r="K28" s="2">
        <v>105.836502833</v>
      </c>
    </row>
    <row r="29" spans="2:11" x14ac:dyDescent="0.35">
      <c r="E29" s="6" t="s">
        <v>29</v>
      </c>
      <c r="F29" s="6"/>
      <c r="G29" s="2">
        <v>2519.4419133820002</v>
      </c>
      <c r="H29" s="4">
        <f>G29/G5</f>
        <v>2.4385070912853071E-4</v>
      </c>
      <c r="I29">
        <v>428</v>
      </c>
      <c r="J29" s="4">
        <f>I29/I5</f>
        <v>1.1233890653297987E-3</v>
      </c>
      <c r="K29" s="2">
        <v>222.458155379</v>
      </c>
    </row>
  </sheetData>
  <mergeCells count="21">
    <mergeCell ref="E29:F29"/>
    <mergeCell ref="E20:F20"/>
    <mergeCell ref="D25:K25"/>
    <mergeCell ref="E26:F26"/>
    <mergeCell ref="E27:F27"/>
    <mergeCell ref="E28:F28"/>
    <mergeCell ref="E15:F15"/>
    <mergeCell ref="E16:K16"/>
    <mergeCell ref="D17:K17"/>
    <mergeCell ref="E18:F18"/>
    <mergeCell ref="E19:F19"/>
    <mergeCell ref="E9:F9"/>
    <mergeCell ref="E10:F10"/>
    <mergeCell ref="B12:K12"/>
    <mergeCell ref="D13:F13"/>
    <mergeCell ref="E14:F14"/>
    <mergeCell ref="A1:E1"/>
    <mergeCell ref="F1:K1"/>
    <mergeCell ref="B3:K3"/>
    <mergeCell ref="D4:F4"/>
    <mergeCell ref="E5:F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43"/>
  <sheetViews>
    <sheetView workbookViewId="0"/>
  </sheetViews>
  <sheetFormatPr defaultRowHeight="30" customHeight="1" x14ac:dyDescent="0.35"/>
  <sheetData>
    <row r="1" spans="1:2" x14ac:dyDescent="0.35">
      <c r="A1" t="s">
        <v>30</v>
      </c>
    </row>
    <row r="2" spans="1:2" x14ac:dyDescent="0.35">
      <c r="A2" t="s">
        <v>31</v>
      </c>
      <c r="B2">
        <f>'NEWT - UK'!$G$7</f>
        <v>10204197.102170464</v>
      </c>
    </row>
    <row r="3" spans="1:2" x14ac:dyDescent="0.35">
      <c r="A3" t="s">
        <v>32</v>
      </c>
      <c r="B3">
        <f>'NEWT - UK'!$G$8</f>
        <v>246560.27623014711</v>
      </c>
    </row>
    <row r="4" spans="1:2" x14ac:dyDescent="0.35">
      <c r="A4" t="s">
        <v>33</v>
      </c>
      <c r="B4">
        <f>'NEWT - UK'!$G$9</f>
        <v>466310.12569484499</v>
      </c>
    </row>
    <row r="5" spans="1:2" x14ac:dyDescent="0.35">
      <c r="A5" t="s">
        <v>34</v>
      </c>
      <c r="B5">
        <f>'NEWT - UK'!$G$10</f>
        <v>107.42092596099999</v>
      </c>
    </row>
    <row r="14" spans="1:2" x14ac:dyDescent="0.35">
      <c r="A14" t="s">
        <v>35</v>
      </c>
    </row>
    <row r="15" spans="1:2" x14ac:dyDescent="0.35">
      <c r="A15" t="s">
        <v>31</v>
      </c>
      <c r="B15">
        <f>'NEWT - UK'!$I$7</f>
        <v>298953</v>
      </c>
    </row>
    <row r="16" spans="1:2" x14ac:dyDescent="0.35">
      <c r="A16" t="s">
        <v>32</v>
      </c>
      <c r="B16">
        <f>'NEWT - UK'!$I$8</f>
        <v>5808</v>
      </c>
    </row>
    <row r="17" spans="1:2" x14ac:dyDescent="0.35">
      <c r="A17" t="s">
        <v>33</v>
      </c>
      <c r="B17">
        <f>'NEWT - UK'!$I$9</f>
        <v>874139</v>
      </c>
    </row>
    <row r="18" spans="1:2" x14ac:dyDescent="0.35">
      <c r="A18" t="s">
        <v>34</v>
      </c>
      <c r="B18">
        <f>'NEWT - UK'!$I$10</f>
        <v>13</v>
      </c>
    </row>
    <row r="26" spans="1:2" x14ac:dyDescent="0.35">
      <c r="A26" t="s">
        <v>18</v>
      </c>
    </row>
    <row r="27" spans="1:2" x14ac:dyDescent="0.35">
      <c r="A27" t="s">
        <v>36</v>
      </c>
      <c r="B27">
        <f>'NEWT - UK'!$G$18</f>
        <v>976229.50216778996</v>
      </c>
    </row>
    <row r="28" spans="1:2" x14ac:dyDescent="0.35">
      <c r="A28" t="s">
        <v>37</v>
      </c>
      <c r="B28">
        <f>'NEWT - UK'!$G$19</f>
        <v>4065096.491729619</v>
      </c>
    </row>
    <row r="29" spans="1:2" x14ac:dyDescent="0.35">
      <c r="A29" t="s">
        <v>38</v>
      </c>
      <c r="B29">
        <f>'NEWT - UK'!$G$22</f>
        <v>111116.31642102099</v>
      </c>
    </row>
    <row r="30" spans="1:2" x14ac:dyDescent="0.35">
      <c r="A30" t="s">
        <v>39</v>
      </c>
      <c r="B30">
        <f>'NEWT - UK'!$G$23</f>
        <v>5298315.0680821799</v>
      </c>
    </row>
    <row r="39" spans="1:2" x14ac:dyDescent="0.35">
      <c r="A39" t="s">
        <v>40</v>
      </c>
    </row>
    <row r="40" spans="1:2" x14ac:dyDescent="0.35">
      <c r="A40" t="s">
        <v>41</v>
      </c>
      <c r="B40">
        <f>'NEWT - UK'!$G$26</f>
        <v>1555752.6273429859</v>
      </c>
    </row>
    <row r="41" spans="1:2" x14ac:dyDescent="0.35">
      <c r="A41" t="s">
        <v>42</v>
      </c>
      <c r="B41">
        <f>'NEWT - UK'!$G$27</f>
        <v>8894971.5619655438</v>
      </c>
    </row>
    <row r="42" spans="1:2" x14ac:dyDescent="0.35">
      <c r="A42" t="s">
        <v>43</v>
      </c>
      <c r="B42">
        <f>'NEWT - UK'!$G$28</f>
        <v>2.1165888000000002</v>
      </c>
    </row>
    <row r="43" spans="1:2" x14ac:dyDescent="0.35">
      <c r="A43" t="s">
        <v>44</v>
      </c>
      <c r="B43">
        <f>'NEWT - UK'!$G$29</f>
        <v>31.072503279999999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NEWT - UK</vt:lpstr>
      <vt:lpstr>Outstanding - UK</vt:lpstr>
      <vt:lpstr>Images - UK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Siobhan Benrejdal</dc:creator>
  <cp:lastModifiedBy>Siobhan Benrejdal</cp:lastModifiedBy>
  <dcterms:created xsi:type="dcterms:W3CDTF">2025-06-03T12:46:39Z</dcterms:created>
  <dcterms:modified xsi:type="dcterms:W3CDTF">2025-06-03T12:46:39Z</dcterms:modified>
</cp:coreProperties>
</file>