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E7843E0-CB21-4F2C-B66F-69BF1C24D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20" i="2"/>
  <c r="J19" i="2"/>
  <c r="H19" i="2"/>
  <c r="H20" i="2" s="1"/>
  <c r="J18" i="2"/>
  <c r="H18" i="2"/>
  <c r="J15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<sst xmlns="http://schemas.openxmlformats.org/spreadsheetml/2006/main" count="82" uniqueCount="45">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</sst>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11898195.033426212</c:v>
                </c:pt>
                <c:pt idx="1">
                  <c:v>270591.06302064843</c:v>
                </c:pt>
                <c:pt idx="2">
                  <c:v>636042.39843996696</c:v>
                </c:pt>
                <c:pt idx="3">
                  <c:v>53.665580427999998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1C-4F27-A9CA-536959E1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333705</c:v>
                </c:pt>
                <c:pt idx="1">
                  <c:v>7433</c:v>
                </c:pt>
                <c:pt idx="2">
                  <c:v>1107447</c:v>
                </c:pt>
                <c:pt idx="3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7A-4F6A-A1DA-EEE18099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1133987.98062191</c:v>
                </c:pt>
                <c:pt idx="1">
                  <c:v>4914879.3489701506</c:v>
                </c:pt>
                <c:pt idx="2">
                  <c:v>440108.91843876097</c:v>
                </c:pt>
                <c:pt idx="3">
                  <c:v>5679809.8484160379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E7-4BFB-8E41-CB43EF59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1848685.7002743741</c:v>
                </c:pt>
                <c:pt idx="1">
                  <c:v>10319887.924445856</c:v>
                </c:pt>
                <c:pt idx="2">
                  <c:v>4.6623489940000002</c:v>
                </c:pt>
                <c:pt idx="3">
                  <c:v>207.80937763599999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DA-42F8-BCD6-B795CE6B0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12804882.160467254</v>
      </c>
      <c r="H4" s="5"/>
      <c r="I4" s="1">
        <v>1448614</v>
      </c>
      <c r="J4" s="5"/>
      <c r="K4" s="3">
        <v>708299.19774568302</v>
      </c>
    </row>
    <row r="5" spans="1:11" x14ac:dyDescent="0.25">
      <c r="E5" s="6" t="s">
        <v>7</v>
      </c>
      <c r="F5" s="6"/>
      <c r="G5" s="2">
        <v>12168786.096446861</v>
      </c>
      <c r="H5" s="4">
        <f>G5/G4</f>
        <v>0.95032394238002249</v>
      </c>
      <c r="I5">
        <v>341138</v>
      </c>
      <c r="J5" s="4">
        <f>I5/I4</f>
        <v>0.23549268473175047</v>
      </c>
      <c r="K5" s="2">
        <v>112853.53061832199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11898195.033426212</v>
      </c>
      <c r="H7" s="4">
        <f>G7/G5</f>
        <v>0.97776351224551006</v>
      </c>
      <c r="I7">
        <v>333705</v>
      </c>
      <c r="J7" s="4">
        <f>I7/I5</f>
        <v>0.97821116381053996</v>
      </c>
      <c r="K7" s="2">
        <v>63012.450561427002</v>
      </c>
    </row>
    <row r="8" spans="1:11" x14ac:dyDescent="0.25">
      <c r="F8" t="s">
        <v>10</v>
      </c>
      <c r="G8" s="2">
        <f>G5-G7</f>
        <v>270591.06302064843</v>
      </c>
      <c r="H8" s="4">
        <f>1-H7</f>
        <v>2.2236487754489942E-2</v>
      </c>
      <c r="I8">
        <f>I5-I7</f>
        <v>7433</v>
      </c>
      <c r="J8" s="4">
        <f>1-J7</f>
        <v>2.1788836189460037E-2</v>
      </c>
      <c r="K8" s="2">
        <f>K5-K7</f>
        <v>49841.080056894993</v>
      </c>
    </row>
    <row r="9" spans="1:11" x14ac:dyDescent="0.25">
      <c r="E9" s="6" t="s">
        <v>11</v>
      </c>
      <c r="F9" s="6"/>
      <c r="G9" s="2">
        <v>636042.39843996696</v>
      </c>
      <c r="H9" s="4">
        <f>1-H5-H10</f>
        <v>4.9671866595042219E-2</v>
      </c>
      <c r="I9">
        <v>1107447</v>
      </c>
      <c r="J9" s="4">
        <f>1-J5-J10</f>
        <v>0.76448729613271726</v>
      </c>
      <c r="K9" s="2">
        <v>593547.62256835995</v>
      </c>
    </row>
    <row r="10" spans="1:11" x14ac:dyDescent="0.25">
      <c r="E10" s="6" t="s">
        <v>12</v>
      </c>
      <c r="F10" s="6"/>
      <c r="G10" s="2">
        <v>53.665580427999998</v>
      </c>
      <c r="H10" s="4">
        <f>G10/G4</f>
        <v>4.1910249352924717E-6</v>
      </c>
      <c r="I10">
        <v>29</v>
      </c>
      <c r="J10" s="4">
        <f>I10/I4</f>
        <v>2.0019135532308815E-5</v>
      </c>
      <c r="K10" s="2">
        <v>1898.0445590009999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3341519.3203539159</v>
      </c>
      <c r="H13" s="5">
        <f>G13/G5</f>
        <v>0.27459758877096208</v>
      </c>
      <c r="I13" s="1">
        <f>I14+I15</f>
        <v>102937</v>
      </c>
      <c r="J13" s="5">
        <f>I13/I5</f>
        <v>0.30174592100557546</v>
      </c>
      <c r="K13" s="3">
        <f>K14+K15</f>
        <v>15595.842815324</v>
      </c>
    </row>
    <row r="14" spans="1:11" x14ac:dyDescent="0.25">
      <c r="E14" s="6" t="s">
        <v>15</v>
      </c>
      <c r="F14" s="6"/>
      <c r="G14" s="2">
        <v>3341519.3203539159</v>
      </c>
      <c r="H14" s="4">
        <f>G14/G7</f>
        <v>0.28084254048336016</v>
      </c>
      <c r="I14">
        <v>102937</v>
      </c>
      <c r="J14" s="4">
        <f>I14/I7</f>
        <v>0.30846705922895973</v>
      </c>
      <c r="K14" s="2">
        <v>15595.842815324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1133987.98062191</v>
      </c>
      <c r="H18" s="4">
        <f>G18/G5</f>
        <v>9.3188258190602988E-2</v>
      </c>
      <c r="I18">
        <v>36945</v>
      </c>
      <c r="J18" s="4">
        <f>I18/I5</f>
        <v>0.10829928064302423</v>
      </c>
      <c r="K18" s="2">
        <v>13917.103837045999</v>
      </c>
    </row>
    <row r="19" spans="2:11" x14ac:dyDescent="0.25">
      <c r="E19" s="6" t="s">
        <v>20</v>
      </c>
      <c r="F19" s="6"/>
      <c r="G19" s="2">
        <v>4914879.3489701506</v>
      </c>
      <c r="H19" s="4">
        <f>G19/G5</f>
        <v>0.40389232829108868</v>
      </c>
      <c r="I19">
        <v>134600</v>
      </c>
      <c r="J19" s="4">
        <f>I19/I5</f>
        <v>0.39456173161594427</v>
      </c>
      <c r="K19" s="2">
        <v>15672.096843515999</v>
      </c>
    </row>
    <row r="20" spans="2:11" x14ac:dyDescent="0.25">
      <c r="E20" s="6" t="s">
        <v>21</v>
      </c>
      <c r="F20" s="6"/>
      <c r="G20" s="2">
        <v>6119918.7668547984</v>
      </c>
      <c r="H20" s="4">
        <f>1-H18-H19</f>
        <v>0.50291941351830838</v>
      </c>
      <c r="I20">
        <v>169593</v>
      </c>
      <c r="J20" s="4">
        <f>1-J18-J19</f>
        <v>0.49713898774103155</v>
      </c>
      <c r="K20" s="2">
        <v>83264.329937760005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440108.91843876097</v>
      </c>
      <c r="H22" s="4">
        <f>G22/G20</f>
        <v>7.1914176512010403E-2</v>
      </c>
      <c r="I22">
        <v>14265</v>
      </c>
      <c r="J22" s="4">
        <f>I22/I20</f>
        <v>8.4113141462206581E-2</v>
      </c>
      <c r="K22" s="2">
        <v>7544.4028224800004</v>
      </c>
    </row>
    <row r="23" spans="2:11" x14ac:dyDescent="0.25">
      <c r="F23" t="s">
        <v>24</v>
      </c>
      <c r="G23" s="2">
        <f>G20-G22</f>
        <v>5679809.8484160379</v>
      </c>
      <c r="H23" s="4">
        <f>1-H22</f>
        <v>0.92808582348798963</v>
      </c>
      <c r="I23">
        <f>I20-I22</f>
        <v>155328</v>
      </c>
      <c r="J23" s="4">
        <f>1-J22</f>
        <v>0.91588685853779339</v>
      </c>
      <c r="K23" s="2">
        <f>K20-K22</f>
        <v>75719.927115280007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1848685.7002743741</v>
      </c>
      <c r="H26" s="4">
        <f>G26/G5</f>
        <v>0.15192030541272872</v>
      </c>
      <c r="I26">
        <v>58367</v>
      </c>
      <c r="J26" s="4">
        <f>I26/I5</f>
        <v>0.17109498208935972</v>
      </c>
      <c r="K26" s="2">
        <v>26200.745911990001</v>
      </c>
    </row>
    <row r="27" spans="2:11" x14ac:dyDescent="0.25">
      <c r="E27" s="6" t="s">
        <v>27</v>
      </c>
      <c r="F27" s="6"/>
      <c r="G27" s="2">
        <v>10319887.924445856</v>
      </c>
      <c r="H27" s="4">
        <f>G27/G5</f>
        <v>0.84806223419927973</v>
      </c>
      <c r="I27">
        <v>282669</v>
      </c>
      <c r="J27" s="4">
        <f>I27/I5</f>
        <v>0.82860601867865791</v>
      </c>
      <c r="K27" s="2">
        <v>86575.608103603998</v>
      </c>
    </row>
    <row r="28" spans="2:11" x14ac:dyDescent="0.25">
      <c r="E28" s="6" t="s">
        <v>28</v>
      </c>
      <c r="F28" s="6"/>
      <c r="G28" s="2">
        <v>4.6623489940000002</v>
      </c>
      <c r="H28" s="4">
        <f>G28/G5</f>
        <v>3.8314002374989156E-7</v>
      </c>
      <c r="I28">
        <v>2</v>
      </c>
      <c r="J28" s="4">
        <f>I28/I5</f>
        <v>5.8627300388699E-6</v>
      </c>
      <c r="K28" s="2">
        <v>4.6623489940000002</v>
      </c>
    </row>
    <row r="29" spans="2:11" x14ac:dyDescent="0.25">
      <c r="E29" s="6" t="s">
        <v>29</v>
      </c>
      <c r="F29" s="6"/>
      <c r="G29" s="2">
        <v>207.80937763599999</v>
      </c>
      <c r="H29" s="4">
        <f>G29/G5</f>
        <v>1.707724796778849E-5</v>
      </c>
      <c r="I29">
        <v>100</v>
      </c>
      <c r="J29" s="4">
        <f>I29/I5</f>
        <v>2.9313650194349501E-4</v>
      </c>
      <c r="K29" s="2">
        <v>72.514253733999993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13178059.174291028</v>
      </c>
      <c r="H4" s="5"/>
      <c r="I4" s="1">
        <v>3814332</v>
      </c>
      <c r="J4" s="5"/>
      <c r="K4" s="3">
        <v>121231286.29031678</v>
      </c>
    </row>
    <row r="5" spans="1:11" x14ac:dyDescent="0.25">
      <c r="E5" s="6" t="s">
        <v>7</v>
      </c>
      <c r="F5" s="6"/>
      <c r="G5" s="2">
        <v>10347987.47729433</v>
      </c>
      <c r="H5" s="4">
        <f>G5/G4</f>
        <v>0.78524366452095895</v>
      </c>
      <c r="I5">
        <v>396984</v>
      </c>
      <c r="J5" s="4">
        <f>I5/I4</f>
        <v>0.10407693929107377</v>
      </c>
      <c r="K5" s="2">
        <v>1746039.488542886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9903138.696538778</v>
      </c>
      <c r="H7" s="4">
        <f>G7/G5</f>
        <v>0.95701108242238953</v>
      </c>
      <c r="I7">
        <v>383793</v>
      </c>
      <c r="J7" s="4">
        <f>I7/I5</f>
        <v>0.96677196058279424</v>
      </c>
      <c r="K7" s="2">
        <v>1286137.6162955971</v>
      </c>
    </row>
    <row r="8" spans="1:11" x14ac:dyDescent="0.25">
      <c r="F8" t="s">
        <v>10</v>
      </c>
      <c r="G8" s="2">
        <f>G5-G7</f>
        <v>444848.78075555153</v>
      </c>
      <c r="H8" s="4">
        <f>1-H7</f>
        <v>4.2988917577610475E-2</v>
      </c>
      <c r="I8">
        <f>I5-I7</f>
        <v>13191</v>
      </c>
      <c r="J8" s="4">
        <f>1-J7</f>
        <v>3.3228039417205757E-2</v>
      </c>
      <c r="K8" s="2">
        <f>K5-K7</f>
        <v>459901.87224728893</v>
      </c>
    </row>
    <row r="9" spans="1:11" x14ac:dyDescent="0.25">
      <c r="E9" s="6" t="s">
        <v>11</v>
      </c>
      <c r="F9" s="6"/>
      <c r="G9" s="2">
        <v>2502931.1959220408</v>
      </c>
      <c r="H9" s="4">
        <f>1-H5-H10</f>
        <v>0.1899317010812176</v>
      </c>
      <c r="I9">
        <v>3392667</v>
      </c>
      <c r="J9" s="4">
        <f>1-J5-J10</f>
        <v>0.88945246507121034</v>
      </c>
      <c r="K9" s="2">
        <v>115280012.19263874</v>
      </c>
    </row>
    <row r="10" spans="1:11" x14ac:dyDescent="0.25">
      <c r="E10" s="6" t="s">
        <v>12</v>
      </c>
      <c r="F10" s="6"/>
      <c r="G10" s="2">
        <v>327140.50107465801</v>
      </c>
      <c r="H10" s="4">
        <f>G10/G4</f>
        <v>2.4824634397823456E-2</v>
      </c>
      <c r="I10">
        <v>24681</v>
      </c>
      <c r="J10" s="4">
        <f>I10/I4</f>
        <v>6.4705956377158567E-3</v>
      </c>
      <c r="K10" s="2">
        <v>4205234.6091351509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1932512.4012125779</v>
      </c>
      <c r="H13" s="5">
        <f>G13/G5</f>
        <v>0.18675248742356118</v>
      </c>
      <c r="I13" s="1">
        <f>I14+I15</f>
        <v>55283</v>
      </c>
      <c r="J13" s="5">
        <f>I13/I5</f>
        <v>0.1392575015617758</v>
      </c>
      <c r="K13" s="3">
        <f>K14+K15</f>
        <v>223424.83172723101</v>
      </c>
    </row>
    <row r="14" spans="1:11" x14ac:dyDescent="0.25">
      <c r="E14" s="6" t="s">
        <v>15</v>
      </c>
      <c r="F14" s="6"/>
      <c r="G14" s="2">
        <v>1932512.4012125779</v>
      </c>
      <c r="H14" s="4">
        <f>G14/G7</f>
        <v>0.1951414052080282</v>
      </c>
      <c r="I14">
        <v>55283</v>
      </c>
      <c r="J14" s="4">
        <f>I14/I7</f>
        <v>0.14404379444127433</v>
      </c>
      <c r="K14" s="2">
        <v>223424.83172723101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1192611.1360292919</v>
      </c>
      <c r="H18" s="4">
        <f>G18/G5</f>
        <v>0.11525053916485042</v>
      </c>
      <c r="I18">
        <v>42108</v>
      </c>
      <c r="J18" s="4">
        <f>I18/I5</f>
        <v>0.10606976603591077</v>
      </c>
      <c r="K18" s="2">
        <v>209440.45834285399</v>
      </c>
    </row>
    <row r="19" spans="2:11" x14ac:dyDescent="0.25">
      <c r="E19" s="6" t="s">
        <v>20</v>
      </c>
      <c r="F19" s="6"/>
      <c r="G19" s="2">
        <v>4436071.5975746978</v>
      </c>
      <c r="H19" s="4">
        <f>G19/G5</f>
        <v>0.42868930865140453</v>
      </c>
      <c r="I19">
        <v>138255</v>
      </c>
      <c r="J19" s="4">
        <f>I19/I5</f>
        <v>0.34826340608185719</v>
      </c>
      <c r="K19" s="2">
        <v>234325.27673307201</v>
      </c>
    </row>
    <row r="20" spans="2:11" x14ac:dyDescent="0.25">
      <c r="E20" s="6" t="s">
        <v>21</v>
      </c>
      <c r="F20" s="6"/>
      <c r="G20" s="2">
        <v>4718123.035161322</v>
      </c>
      <c r="H20" s="4">
        <f>1-H18-H19</f>
        <v>0.45606015218374507</v>
      </c>
      <c r="I20">
        <v>216555</v>
      </c>
      <c r="J20" s="4">
        <f>1-J18-J19</f>
        <v>0.54566682788223209</v>
      </c>
      <c r="K20" s="2">
        <v>1267231.5424989341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404979.238776693</v>
      </c>
      <c r="H22" s="4">
        <f>G22/G20</f>
        <v>8.5834819431080386E-2</v>
      </c>
      <c r="I22">
        <v>23995</v>
      </c>
      <c r="J22" s="4">
        <f>I22/I20</f>
        <v>0.11080326014176538</v>
      </c>
      <c r="K22" s="2">
        <v>189064.79798051401</v>
      </c>
    </row>
    <row r="23" spans="2:11" x14ac:dyDescent="0.25">
      <c r="F23" t="s">
        <v>24</v>
      </c>
      <c r="G23" s="2">
        <f>G20-G22</f>
        <v>4313143.7963846289</v>
      </c>
      <c r="H23" s="4">
        <f>1-H22</f>
        <v>0.9141651805689196</v>
      </c>
      <c r="I23">
        <f>I20-I22</f>
        <v>192560</v>
      </c>
      <c r="J23" s="4">
        <f>1-J22</f>
        <v>0.88919673985823466</v>
      </c>
      <c r="K23" s="2">
        <f>K20-K22</f>
        <v>1078166.7445184202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1484864.687200652</v>
      </c>
      <c r="H26" s="4">
        <f>G26/G5</f>
        <v>0.14349308891789431</v>
      </c>
      <c r="I26">
        <v>55926</v>
      </c>
      <c r="J26" s="4">
        <f>I26/I5</f>
        <v>0.14087721419503052</v>
      </c>
      <c r="K26" s="2">
        <v>216940.08954555399</v>
      </c>
    </row>
    <row r="27" spans="2:11" x14ac:dyDescent="0.25">
      <c r="E27" s="6" t="s">
        <v>27</v>
      </c>
      <c r="F27" s="6"/>
      <c r="G27" s="2">
        <v>8851492.8214056343</v>
      </c>
      <c r="H27" s="4">
        <f>G27/G5</f>
        <v>0.85538302407378042</v>
      </c>
      <c r="I27">
        <v>339763</v>
      </c>
      <c r="J27" s="4">
        <f>I27/I5</f>
        <v>0.85586068959958084</v>
      </c>
      <c r="K27" s="2">
        <v>1528602.1545164289</v>
      </c>
    </row>
    <row r="28" spans="2:11" x14ac:dyDescent="0.25">
      <c r="E28" s="6" t="s">
        <v>28</v>
      </c>
      <c r="F28" s="6"/>
      <c r="G28" s="2">
        <v>252.03801141599999</v>
      </c>
      <c r="H28" s="4">
        <f>G28/G5</f>
        <v>2.4356234675488798E-5</v>
      </c>
      <c r="I28">
        <v>23</v>
      </c>
      <c r="J28" s="4">
        <f>I28/I5</f>
        <v>5.7936843802269108E-5</v>
      </c>
      <c r="K28" s="2">
        <v>105.309484767</v>
      </c>
    </row>
    <row r="29" spans="2:11" x14ac:dyDescent="0.25">
      <c r="E29" s="6" t="s">
        <v>29</v>
      </c>
      <c r="F29" s="6"/>
      <c r="G29" s="2">
        <v>3077.9701114089999</v>
      </c>
      <c r="H29" s="4">
        <f>G29/G5</f>
        <v>2.9744625398539731E-4</v>
      </c>
      <c r="I29">
        <v>744</v>
      </c>
      <c r="J29" s="4">
        <f>I29/I5</f>
        <v>1.8741309473429659E-3</v>
      </c>
      <c r="K29" s="2">
        <v>181.41414020600001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11898195.033426212</v>
      </c>
    </row>
    <row r="3" spans="1:2" x14ac:dyDescent="0.25">
      <c r="A3" t="s">
        <v>32</v>
      </c>
      <c r="B3">
        <f>'NEWT - UK'!$G$8</f>
        <v>270591.06302064843</v>
      </c>
    </row>
    <row r="4" spans="1:2" x14ac:dyDescent="0.25">
      <c r="A4" t="s">
        <v>33</v>
      </c>
      <c r="B4">
        <f>'NEWT - UK'!$G$9</f>
        <v>636042.39843996696</v>
      </c>
    </row>
    <row r="5" spans="1:2" x14ac:dyDescent="0.25">
      <c r="A5" t="s">
        <v>34</v>
      </c>
      <c r="B5">
        <f>'NEWT - UK'!$G$10</f>
        <v>53.665580427999998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333705</v>
      </c>
    </row>
    <row r="16" spans="1:2" x14ac:dyDescent="0.25">
      <c r="A16" t="s">
        <v>32</v>
      </c>
      <c r="B16">
        <f>'NEWT - UK'!$I$8</f>
        <v>7433</v>
      </c>
    </row>
    <row r="17" spans="1:2" x14ac:dyDescent="0.25">
      <c r="A17" t="s">
        <v>33</v>
      </c>
      <c r="B17">
        <f>'NEWT - UK'!$I$9</f>
        <v>1107447</v>
      </c>
    </row>
    <row r="18" spans="1:2" x14ac:dyDescent="0.25">
      <c r="A18" t="s">
        <v>34</v>
      </c>
      <c r="B18">
        <f>'NEWT - UK'!$I$10</f>
        <v>29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1133987.98062191</v>
      </c>
    </row>
    <row r="28" spans="1:2" x14ac:dyDescent="0.25">
      <c r="A28" t="s">
        <v>37</v>
      </c>
      <c r="B28">
        <f>'NEWT - UK'!$G$19</f>
        <v>4914879.3489701506</v>
      </c>
    </row>
    <row r="29" spans="1:2" x14ac:dyDescent="0.25">
      <c r="A29" t="s">
        <v>38</v>
      </c>
      <c r="B29">
        <f>'NEWT - UK'!$G$22</f>
        <v>440108.91843876097</v>
      </c>
    </row>
    <row r="30" spans="1:2" x14ac:dyDescent="0.25">
      <c r="A30" t="s">
        <v>39</v>
      </c>
      <c r="B30">
        <f>'NEWT - UK'!$G$23</f>
        <v>5679809.8484160379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1848685.7002743741</v>
      </c>
    </row>
    <row r="41" spans="1:2" x14ac:dyDescent="0.25">
      <c r="A41" t="s">
        <v>42</v>
      </c>
      <c r="B41">
        <f>'NEWT - UK'!$G$27</f>
        <v>10319887.924445856</v>
      </c>
    </row>
    <row r="42" spans="1:2" x14ac:dyDescent="0.25">
      <c r="A42" t="s">
        <v>43</v>
      </c>
      <c r="B42">
        <f>'NEWT - UK'!$G$28</f>
        <v>4.6623489940000002</v>
      </c>
    </row>
    <row r="43" spans="1:2" x14ac:dyDescent="0.25">
      <c r="A43" t="s">
        <v>44</v>
      </c>
      <c r="B43">
        <f>'NEWT - UK'!$G$29</f>
        <v>207.80937763599999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2026-04-15T10:58:11Z</dcterms:created>
  <dcterms:modified xsi:type="dcterms:W3CDTF">2026-04-15T10:58:11Z</dcterms:modified>
</cp:coreProperties>
</file>