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ma01-my.sharepoint.com/personal/siobhan_benrejdal_icmagroup_org/Documents/Desktop/"/>
    </mc:Choice>
  </mc:AlternateContent>
  <xr:revisionPtr revIDLastSave="0" documentId="8_{2A37646E-F439-42FA-8EF5-284CBAD8186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WT - EU" sheetId="2" r:id="rId1"/>
    <sheet name="Outstanding - EU" sheetId="5" r:id="rId2"/>
    <sheet name="Images - EU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B42" i="3"/>
  <c r="B41" i="3"/>
  <c r="B40" i="3"/>
  <c r="B29" i="3"/>
  <c r="B28" i="3"/>
  <c r="B27" i="3"/>
  <c r="B18" i="3"/>
  <c r="B17" i="3"/>
  <c r="B15" i="3"/>
  <c r="B5" i="3"/>
  <c r="B4" i="3"/>
  <c r="B2" i="3"/>
  <c r="J29" i="5"/>
  <c r="H29" i="5"/>
  <c r="J28" i="5"/>
  <c r="H28" i="5"/>
  <c r="J27" i="5"/>
  <c r="H27" i="5"/>
  <c r="J26" i="5"/>
  <c r="H26" i="5"/>
  <c r="K23" i="5"/>
  <c r="J23" i="5"/>
  <c r="I23" i="5"/>
  <c r="G23" i="5"/>
  <c r="J22" i="5"/>
  <c r="H22" i="5"/>
  <c r="H23" i="5" s="1"/>
  <c r="H20" i="5"/>
  <c r="J19" i="5"/>
  <c r="H19" i="5"/>
  <c r="J18" i="5"/>
  <c r="J20" i="5" s="1"/>
  <c r="H18" i="5"/>
  <c r="J14" i="5"/>
  <c r="H14" i="5"/>
  <c r="K13" i="5"/>
  <c r="J13" i="5"/>
  <c r="I13" i="5"/>
  <c r="G13" i="5"/>
  <c r="H13" i="5" s="1"/>
  <c r="J10" i="5"/>
  <c r="J9" i="5" s="1"/>
  <c r="H10" i="5"/>
  <c r="H9" i="5"/>
  <c r="K8" i="5"/>
  <c r="I8" i="5"/>
  <c r="J15" i="5" s="1"/>
  <c r="H8" i="5"/>
  <c r="G8" i="5"/>
  <c r="H15" i="5" s="1"/>
  <c r="J7" i="5"/>
  <c r="J8" i="5" s="1"/>
  <c r="H7" i="5"/>
  <c r="J5" i="5"/>
  <c r="H5" i="5"/>
  <c r="J29" i="2"/>
  <c r="H29" i="2"/>
  <c r="J28" i="2"/>
  <c r="H28" i="2"/>
  <c r="J27" i="2"/>
  <c r="H27" i="2"/>
  <c r="J26" i="2"/>
  <c r="H26" i="2"/>
  <c r="K23" i="2"/>
  <c r="J23" i="2"/>
  <c r="I23" i="2"/>
  <c r="H23" i="2"/>
  <c r="G23" i="2"/>
  <c r="B30" i="3" s="1"/>
  <c r="J22" i="2"/>
  <c r="H22" i="2"/>
  <c r="J19" i="2"/>
  <c r="J20" i="2" s="1"/>
  <c r="H19" i="2"/>
  <c r="J18" i="2"/>
  <c r="H18" i="2"/>
  <c r="H20" i="2" s="1"/>
  <c r="H15" i="2"/>
  <c r="J14" i="2"/>
  <c r="H14" i="2"/>
  <c r="K13" i="2"/>
  <c r="J13" i="2"/>
  <c r="I13" i="2"/>
  <c r="G13" i="2"/>
  <c r="H13" i="2" s="1"/>
  <c r="J10" i="2"/>
  <c r="H10" i="2"/>
  <c r="H9" i="2" s="1"/>
  <c r="J9" i="2"/>
  <c r="K8" i="2"/>
  <c r="J8" i="2"/>
  <c r="I8" i="2"/>
  <c r="J15" i="2" s="1"/>
  <c r="H8" i="2"/>
  <c r="G8" i="2"/>
  <c r="B3" i="3" s="1"/>
  <c r="J7" i="2"/>
  <c r="H7" i="2"/>
  <c r="J5" i="2"/>
  <c r="H5" i="2"/>
  <c r="B16" i="3" l="1"/>
</calcChain>
</file>

<file path=xl/sharedStrings.xml><?xml version="1.0" encoding="utf-8"?>
<sst xmlns="http://schemas.openxmlformats.org/spreadsheetml/2006/main" count="82" uniqueCount="45">
  <si>
    <r>
      <rPr>
        <b/>
        <sz val="20"/>
        <rFont val="Calibri"/>
      </rPr>
      <t xml:space="preserve">SFTR Public Data
</t>
    </r>
    <r>
      <rPr>
        <b/>
        <sz val="9"/>
        <color rgb="FF000000"/>
        <rFont val="Calibri"/>
      </rPr>
      <t>for week ending 31 July 2026</t>
    </r>
  </si>
  <si>
    <t>Cash Value (Eur mn)</t>
  </si>
  <si>
    <t>Percentage</t>
  </si>
  <si>
    <t>Number Of Transactions</t>
  </si>
  <si>
    <t>Collateral Market Value (Eur mn)*</t>
  </si>
  <si>
    <t>ALL SFTS</t>
  </si>
  <si>
    <t>Total SFT</t>
  </si>
  <si>
    <t>Total Repos</t>
  </si>
  <si>
    <t>Of which</t>
  </si>
  <si>
    <t>Total repurchase transactions (REPO)</t>
  </si>
  <si>
    <t>Total buy/sell-backs (SBSC)</t>
  </si>
  <si>
    <t>Total securities/commodities lending/ borrowing (SLEB)</t>
  </si>
  <si>
    <t>Total margin lending (MGLD)</t>
  </si>
  <si>
    <t>REPOS</t>
  </si>
  <si>
    <t>Cleared Repos</t>
  </si>
  <si>
    <t>Repurchase transactions (REPO)</t>
  </si>
  <si>
    <t>Buy/sell-backs (SBSC)</t>
  </si>
  <si>
    <t>*Percentages of the total in each type of repo</t>
  </si>
  <si>
    <t>Execution Venue</t>
  </si>
  <si>
    <t>EEA-based Trading Venues</t>
  </si>
  <si>
    <t>Non EEA-based Trading Venues</t>
  </si>
  <si>
    <t>OTC</t>
  </si>
  <si>
    <t>of which</t>
  </si>
  <si>
    <t>OTC registered post trade on a Trading Venue (MIC = XOFF)</t>
  </si>
  <si>
    <t>Pure OTC (MIC = XXXX)</t>
  </si>
  <si>
    <t>Counterparties</t>
  </si>
  <si>
    <t>EEA-EEA counterparties</t>
  </si>
  <si>
    <t>EEA-nonEEA counterparties</t>
  </si>
  <si>
    <t>NonEEA - EEA counterparties</t>
  </si>
  <si>
    <t>NonEEA-nonEEA counterparties</t>
  </si>
  <si>
    <t>New Reported Loan Values</t>
  </si>
  <si>
    <t>Repo</t>
  </si>
  <si>
    <t>SBSC</t>
  </si>
  <si>
    <t>SLEB</t>
  </si>
  <si>
    <t>MGLD</t>
  </si>
  <si>
    <t>New Reported Transaction Numbers</t>
  </si>
  <si>
    <t>EEA MIC</t>
  </si>
  <si>
    <t>nEEA MIC</t>
  </si>
  <si>
    <t>XOFF</t>
  </si>
  <si>
    <t>XXXX</t>
  </si>
  <si>
    <t>Location of Counterparties</t>
  </si>
  <si>
    <t>EEA-EEA</t>
  </si>
  <si>
    <t>EEA-nEEA</t>
  </si>
  <si>
    <t>nEEA-EEA</t>
  </si>
  <si>
    <t>nEEA-nEEA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</si>
</sst>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\ ##0.00"/>
    <numFmt numFmtId="165" formatCode="#0.0%"/>
  </numFmts>
  <fonts count="5" x14ac:knownFonts="1">
    <font>
      <sz val="11"/>
      <name val="Calibri"/>
    </font>
    <font>
      <b/>
      <sz val="11"/>
      <name val="Calibri"/>
    </font>
    <font>
      <sz val="11"/>
      <color rgb="FFFFFFFF"/>
      <name val="Calibri"/>
    </font>
    <font>
      <b/>
      <sz val="2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  <xf numFmtId="165" fontId="1" fillId="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Loan Values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EU'!$A$2:$A$5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EU'!$B$2:$B$5</c:f>
              <c:numCache>
                <c:formatCode>General</c:formatCode>
                <c:ptCount val="4"/>
                <c:pt idx="0">
                  <c:v>17801622.359942093</c:v>
                </c:pt>
                <c:pt idx="1">
                  <c:v>589643.20534323528</c:v>
                </c:pt>
                <c:pt idx="2">
                  <c:v>596280.27040911606</c:v>
                </c:pt>
                <c:pt idx="3">
                  <c:v>610.27204744999995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E4A-4FCA-B742-8706A9810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Transaction Numbers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EU'!$A$15:$A$18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EU'!$B$15:$B$18</c:f>
              <c:numCache>
                <c:formatCode>General</c:formatCode>
                <c:ptCount val="4"/>
                <c:pt idx="0">
                  <c:v>495659</c:v>
                </c:pt>
                <c:pt idx="1">
                  <c:v>22074</c:v>
                </c:pt>
                <c:pt idx="2">
                  <c:v>1277006</c:v>
                </c:pt>
                <c:pt idx="3">
                  <c:v>3898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D94-45F0-B22D-13CE0BC38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Execution Venue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EU'!$A$27:$A$30</c:f>
              <c:strCache>
                <c:ptCount val="4"/>
                <c:pt idx="0">
                  <c:v>EEA MIC</c:v>
                </c:pt>
                <c:pt idx="1">
                  <c:v>nEEA MIC</c:v>
                </c:pt>
                <c:pt idx="2">
                  <c:v>XOFF</c:v>
                </c:pt>
                <c:pt idx="3">
                  <c:v>XXXX</c:v>
                </c:pt>
              </c:strCache>
            </c:strRef>
          </c:cat>
          <c:val>
            <c:numRef>
              <c:f>'Images - EU'!$B$27:$B$30</c:f>
              <c:numCache>
                <c:formatCode>General</c:formatCode>
                <c:ptCount val="4"/>
                <c:pt idx="0">
                  <c:v>8804294.640274141</c:v>
                </c:pt>
                <c:pt idx="1">
                  <c:v>2975458.2388544902</c:v>
                </c:pt>
                <c:pt idx="2">
                  <c:v>182552.85030072299</c:v>
                </c:pt>
                <c:pt idx="3">
                  <c:v>6428959.835855973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2569-43F8-806D-B008DA9C9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Location of Counterparties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EU'!$A$40:$A$43</c:f>
              <c:strCache>
                <c:ptCount val="4"/>
                <c:pt idx="0">
                  <c:v>EEA-EEA</c:v>
                </c:pt>
                <c:pt idx="1">
                  <c:v>EEA-nEEA</c:v>
                </c:pt>
                <c:pt idx="2">
                  <c:v>nEEA-EEA</c:v>
                </c:pt>
                <c:pt idx="3">
                  <c:v>nEEA-nEEA</c:v>
                </c:pt>
              </c:strCache>
            </c:strRef>
          </c:cat>
          <c:val>
            <c:numRef>
              <c:f>'Images - EU'!$B$40:$B$43</c:f>
              <c:numCache>
                <c:formatCode>General</c:formatCode>
                <c:ptCount val="4"/>
                <c:pt idx="0">
                  <c:v>9068261.1851689015</c:v>
                </c:pt>
                <c:pt idx="1">
                  <c:v>9307583.029327428</c:v>
                </c:pt>
                <c:pt idx="2">
                  <c:v>14556.214508671001</c:v>
                </c:pt>
                <c:pt idx="3">
                  <c:v>865.13628032600002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8D3-4DC1-88A6-C3202D4F5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47625</xdr:rowOff>
    </xdr:from>
    <xdr:to>
      <xdr:col>13</xdr:col>
      <xdr:colOff>323850</xdr:colOff>
      <xdr:row>11</xdr:row>
      <xdr:rowOff>47625</xdr:rowOff>
    </xdr:to>
    <xdr:graphicFrame macro="">
      <xdr:nvGraphicFramePr>
        <xdr:cNvPr id="2" name="New Reported Loan Valu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47625</xdr:rowOff>
    </xdr:from>
    <xdr:to>
      <xdr:col>13</xdr:col>
      <xdr:colOff>323850</xdr:colOff>
      <xdr:row>24</xdr:row>
      <xdr:rowOff>47625</xdr:rowOff>
    </xdr:to>
    <xdr:graphicFrame macro="">
      <xdr:nvGraphicFramePr>
        <xdr:cNvPr id="3" name="New Reported Transaction Number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95250</xdr:colOff>
      <xdr:row>26</xdr:row>
      <xdr:rowOff>47625</xdr:rowOff>
    </xdr:from>
    <xdr:to>
      <xdr:col>13</xdr:col>
      <xdr:colOff>323850</xdr:colOff>
      <xdr:row>36</xdr:row>
      <xdr:rowOff>47625</xdr:rowOff>
    </xdr:to>
    <xdr:graphicFrame macro="">
      <xdr:nvGraphicFramePr>
        <xdr:cNvPr id="4" name="Execution Venu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39</xdr:row>
      <xdr:rowOff>47625</xdr:rowOff>
    </xdr:from>
    <xdr:to>
      <xdr:col>13</xdr:col>
      <xdr:colOff>323850</xdr:colOff>
      <xdr:row>49</xdr:row>
      <xdr:rowOff>47625</xdr:rowOff>
    </xdr:to>
    <xdr:graphicFrame macro="">
      <xdr:nvGraphicFramePr>
        <xdr:cNvPr id="5" name="Location of Counterpartie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E1"/>
    </sheetView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18988156.107741892</v>
      </c>
      <c r="H4" s="5"/>
      <c r="I4" s="1">
        <v>1798637</v>
      </c>
      <c r="J4" s="5"/>
      <c r="K4" s="3">
        <v>101879595.92633326</v>
      </c>
    </row>
    <row r="5" spans="1:11" x14ac:dyDescent="0.35">
      <c r="E5" s="6" t="s">
        <v>7</v>
      </c>
      <c r="F5" s="6"/>
      <c r="G5" s="2">
        <v>18391265.565285329</v>
      </c>
      <c r="H5" s="4">
        <f>G5/G4</f>
        <v>0.96856511295411152</v>
      </c>
      <c r="I5">
        <v>517733</v>
      </c>
      <c r="J5" s="4">
        <f>I5/I4</f>
        <v>0.2878474088990719</v>
      </c>
      <c r="K5" s="2">
        <v>591072.23961313604</v>
      </c>
    </row>
    <row r="6" spans="1:11" x14ac:dyDescent="0.35">
      <c r="F6" t="s">
        <v>8</v>
      </c>
    </row>
    <row r="7" spans="1:11" x14ac:dyDescent="0.35">
      <c r="F7" t="s">
        <v>9</v>
      </c>
      <c r="G7" s="2">
        <v>17801622.359942093</v>
      </c>
      <c r="H7" s="4">
        <f>G7/G5</f>
        <v>0.96793895432317478</v>
      </c>
      <c r="I7">
        <v>495659</v>
      </c>
      <c r="J7" s="4">
        <f>I7/I5</f>
        <v>0.95736412397896209</v>
      </c>
      <c r="K7" s="2">
        <v>615934.875656622</v>
      </c>
    </row>
    <row r="8" spans="1:11" x14ac:dyDescent="0.35">
      <c r="F8" t="s">
        <v>10</v>
      </c>
      <c r="G8" s="2">
        <f>G5-G7</f>
        <v>589643.20534323528</v>
      </c>
      <c r="H8" s="4">
        <f>1-H7</f>
        <v>3.2061045676825217E-2</v>
      </c>
      <c r="I8">
        <f>I5-I7</f>
        <v>22074</v>
      </c>
      <c r="J8" s="4">
        <f>1-J7</f>
        <v>4.2635876021037911E-2</v>
      </c>
      <c r="K8" s="2">
        <f>K5-K7</f>
        <v>-24862.636043485953</v>
      </c>
    </row>
    <row r="9" spans="1:11" x14ac:dyDescent="0.35">
      <c r="E9" s="6" t="s">
        <v>11</v>
      </c>
      <c r="F9" s="6"/>
      <c r="G9" s="2">
        <v>596280.27040911606</v>
      </c>
      <c r="H9" s="4">
        <f>1-H5-H10</f>
        <v>3.1402747429804263E-2</v>
      </c>
      <c r="I9">
        <v>1277006</v>
      </c>
      <c r="J9" s="4">
        <f>1-J5-J10</f>
        <v>0.70998539449594333</v>
      </c>
      <c r="K9" s="2">
        <v>101283869.44430196</v>
      </c>
    </row>
    <row r="10" spans="1:11" x14ac:dyDescent="0.35">
      <c r="E10" s="6" t="s">
        <v>12</v>
      </c>
      <c r="F10" s="6"/>
      <c r="G10" s="2">
        <v>610.27204744999995</v>
      </c>
      <c r="H10" s="4">
        <f>G10/G4</f>
        <v>3.2139616084216756E-5</v>
      </c>
      <c r="I10">
        <v>3898</v>
      </c>
      <c r="J10" s="4">
        <f>I10/I4</f>
        <v>2.1671966049847747E-3</v>
      </c>
      <c r="K10" s="2">
        <v>4654.2424181810002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10543810.000885714</v>
      </c>
      <c r="H13" s="5">
        <f>G13/G5</f>
        <v>0.57330529883641168</v>
      </c>
      <c r="I13" s="1">
        <f>I14+I15</f>
        <v>312499</v>
      </c>
      <c r="J13" s="5">
        <f>I13/I5</f>
        <v>0.60359104016935372</v>
      </c>
      <c r="K13" s="3">
        <f>K14+K15</f>
        <v>-40582.675869236999</v>
      </c>
    </row>
    <row r="14" spans="1:11" x14ac:dyDescent="0.35">
      <c r="E14" s="6" t="s">
        <v>15</v>
      </c>
      <c r="F14" s="6"/>
      <c r="G14" s="2">
        <v>10505311.848243462</v>
      </c>
      <c r="H14" s="4">
        <f>G14/G7</f>
        <v>0.59013227198229556</v>
      </c>
      <c r="I14">
        <v>310589</v>
      </c>
      <c r="J14" s="4">
        <f>I14/I7</f>
        <v>0.62661830008130592</v>
      </c>
      <c r="K14" s="2">
        <v>-47095.045869237001</v>
      </c>
    </row>
    <row r="15" spans="1:11" x14ac:dyDescent="0.35">
      <c r="E15" s="6" t="s">
        <v>16</v>
      </c>
      <c r="F15" s="6"/>
      <c r="G15" s="2">
        <v>38498.152642251</v>
      </c>
      <c r="H15" s="4">
        <f>G15/G8</f>
        <v>6.5290589789533768E-2</v>
      </c>
      <c r="I15">
        <v>1910</v>
      </c>
      <c r="J15" s="4">
        <f>I15/I8</f>
        <v>8.6527135997100657E-2</v>
      </c>
      <c r="K15" s="2">
        <v>6512.37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8804294.640274141</v>
      </c>
      <c r="H18" s="4">
        <f>G18/G5</f>
        <v>0.47872152185615768</v>
      </c>
      <c r="I18">
        <v>279861</v>
      </c>
      <c r="J18" s="4">
        <f>I18/I5</f>
        <v>0.54055082445971181</v>
      </c>
      <c r="K18" s="2">
        <v>-31675.239585767002</v>
      </c>
    </row>
    <row r="19" spans="2:11" x14ac:dyDescent="0.35">
      <c r="E19" s="6" t="s">
        <v>20</v>
      </c>
      <c r="F19" s="6"/>
      <c r="G19" s="2">
        <v>2975458.2388544902</v>
      </c>
      <c r="H19" s="4">
        <f>G19/G5</f>
        <v>0.16178648654124461</v>
      </c>
      <c r="I19">
        <v>53824</v>
      </c>
      <c r="J19" s="4">
        <f>I19/I5</f>
        <v>0.10396092194239115</v>
      </c>
      <c r="K19" s="2">
        <v>4862.6786494589996</v>
      </c>
    </row>
    <row r="20" spans="2:11" x14ac:dyDescent="0.35">
      <c r="E20" s="6" t="s">
        <v>21</v>
      </c>
      <c r="F20" s="6"/>
      <c r="G20" s="2">
        <v>6611512.6861566957</v>
      </c>
      <c r="H20" s="4">
        <f>1-H18-H19</f>
        <v>0.3594919916025977</v>
      </c>
      <c r="I20">
        <v>184048</v>
      </c>
      <c r="J20" s="4">
        <f>1-J18-J19</f>
        <v>0.35548825359789704</v>
      </c>
      <c r="K20" s="2">
        <v>617884.80054944404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182552.85030072299</v>
      </c>
      <c r="H22" s="4">
        <f>G22/G20</f>
        <v>2.7611358998517153E-2</v>
      </c>
      <c r="I22">
        <v>15138</v>
      </c>
      <c r="J22" s="4">
        <f>I22/I20</f>
        <v>8.2250282534990865E-2</v>
      </c>
      <c r="K22" s="2">
        <v>80519.293028400003</v>
      </c>
    </row>
    <row r="23" spans="2:11" x14ac:dyDescent="0.35">
      <c r="F23" t="s">
        <v>24</v>
      </c>
      <c r="G23" s="2">
        <f>G20-G22</f>
        <v>6428959.835855973</v>
      </c>
      <c r="H23" s="4">
        <f>1-H22</f>
        <v>0.97238864100148281</v>
      </c>
      <c r="I23">
        <f>I20-I22</f>
        <v>168910</v>
      </c>
      <c r="J23" s="4">
        <f>1-J22</f>
        <v>0.91774971746500911</v>
      </c>
      <c r="K23" s="2">
        <f>K20-K22</f>
        <v>537365.507521044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9068261.1851689015</v>
      </c>
      <c r="H26" s="4">
        <f>G26/G5</f>
        <v>0.49307434297973574</v>
      </c>
      <c r="I26">
        <v>271477</v>
      </c>
      <c r="J26" s="4">
        <f>I26/I5</f>
        <v>0.52435714934145594</v>
      </c>
      <c r="K26" s="2">
        <v>7158.1884743729997</v>
      </c>
    </row>
    <row r="27" spans="2:11" x14ac:dyDescent="0.35">
      <c r="E27" s="6" t="s">
        <v>27</v>
      </c>
      <c r="F27" s="6"/>
      <c r="G27" s="2">
        <v>9307583.029327428</v>
      </c>
      <c r="H27" s="4">
        <f>G27/G5</f>
        <v>0.50608714208858341</v>
      </c>
      <c r="I27">
        <v>245334</v>
      </c>
      <c r="J27" s="4">
        <f>I27/I5</f>
        <v>0.47386200995493816</v>
      </c>
      <c r="K27" s="2">
        <v>583914.05113876297</v>
      </c>
    </row>
    <row r="28" spans="2:11" x14ac:dyDescent="0.35">
      <c r="E28" s="6" t="s">
        <v>28</v>
      </c>
      <c r="F28" s="6"/>
      <c r="G28" s="2">
        <v>14556.214508671001</v>
      </c>
      <c r="H28" s="4">
        <f>G28/G5</f>
        <v>7.9147432551606302E-4</v>
      </c>
      <c r="I28">
        <v>905</v>
      </c>
      <c r="J28" s="4">
        <f>I28/I5</f>
        <v>1.7480052459472354E-3</v>
      </c>
      <c r="K28" s="2">
        <v>0</v>
      </c>
    </row>
    <row r="29" spans="2:11" x14ac:dyDescent="0.35">
      <c r="E29" s="6" t="s">
        <v>29</v>
      </c>
      <c r="F29" s="6"/>
      <c r="G29" s="2">
        <v>865.13628032600002</v>
      </c>
      <c r="H29" s="4">
        <f>G29/G5</f>
        <v>4.7040606164645852E-5</v>
      </c>
      <c r="I29">
        <v>17</v>
      </c>
      <c r="J29" s="4">
        <f>I29/I5</f>
        <v>3.2835457658677346E-5</v>
      </c>
      <c r="K29" s="2">
        <v>0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18785875.752852209</v>
      </c>
      <c r="H4" s="5"/>
      <c r="I4" s="1">
        <v>3165011</v>
      </c>
      <c r="J4" s="5"/>
      <c r="K4" s="3">
        <v>274260757.26914912</v>
      </c>
    </row>
    <row r="5" spans="1:11" x14ac:dyDescent="0.35">
      <c r="E5" s="6" t="s">
        <v>7</v>
      </c>
      <c r="F5" s="6"/>
      <c r="G5" s="2">
        <v>15686160.252263851</v>
      </c>
      <c r="H5" s="4">
        <f>G5/G4</f>
        <v>0.83499755127903819</v>
      </c>
      <c r="I5">
        <v>469229</v>
      </c>
      <c r="J5" s="4">
        <f>I5/I4</f>
        <v>0.14825509295228359</v>
      </c>
      <c r="K5" s="2">
        <v>27934090.332081158</v>
      </c>
    </row>
    <row r="6" spans="1:11" x14ac:dyDescent="0.35">
      <c r="F6" t="s">
        <v>8</v>
      </c>
    </row>
    <row r="7" spans="1:11" x14ac:dyDescent="0.35">
      <c r="F7" t="s">
        <v>9</v>
      </c>
      <c r="G7" s="2">
        <v>14977390.707872665</v>
      </c>
      <c r="H7" s="4">
        <f>G7/G5</f>
        <v>0.9548156124256798</v>
      </c>
      <c r="I7">
        <v>444330</v>
      </c>
      <c r="J7" s="4">
        <f>I7/I5</f>
        <v>0.94693635730101933</v>
      </c>
      <c r="K7" s="2">
        <v>27349461.153685465</v>
      </c>
    </row>
    <row r="8" spans="1:11" x14ac:dyDescent="0.35">
      <c r="F8" t="s">
        <v>10</v>
      </c>
      <c r="G8" s="2">
        <f>G5-G7</f>
        <v>708769.54439118691</v>
      </c>
      <c r="H8" s="4">
        <f>1-H7</f>
        <v>4.5184387574320195E-2</v>
      </c>
      <c r="I8">
        <f>I5-I7</f>
        <v>24899</v>
      </c>
      <c r="J8" s="4">
        <f>1-J7</f>
        <v>5.3063642698980673E-2</v>
      </c>
      <c r="K8" s="2">
        <f>K5-K7</f>
        <v>584629.17839569226</v>
      </c>
    </row>
    <row r="9" spans="1:11" x14ac:dyDescent="0.35">
      <c r="E9" s="6" t="s">
        <v>11</v>
      </c>
      <c r="F9" s="6"/>
      <c r="G9" s="2">
        <v>2941225.6545511009</v>
      </c>
      <c r="H9" s="4">
        <f>1-H5-H10</f>
        <v>0.15656579939343748</v>
      </c>
      <c r="I9">
        <v>1915584</v>
      </c>
      <c r="J9" s="4">
        <f>1-J5-J10</f>
        <v>0.60523770691476275</v>
      </c>
      <c r="K9" s="2">
        <v>245032983.43151969</v>
      </c>
    </row>
    <row r="10" spans="1:11" x14ac:dyDescent="0.35">
      <c r="E10" s="6" t="s">
        <v>12</v>
      </c>
      <c r="F10" s="6"/>
      <c r="G10" s="2">
        <v>158489.84603725601</v>
      </c>
      <c r="H10" s="4">
        <f>G10/G4</f>
        <v>8.4366493275243194E-3</v>
      </c>
      <c r="I10">
        <v>780198</v>
      </c>
      <c r="J10" s="4">
        <f>I10/I4</f>
        <v>0.24650720013295371</v>
      </c>
      <c r="K10" s="2">
        <v>1293683.5055482909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7964256.8191875517</v>
      </c>
      <c r="H13" s="5">
        <f>G13/G5</f>
        <v>0.50772507045107729</v>
      </c>
      <c r="I13" s="1">
        <f>I14+I15</f>
        <v>201022</v>
      </c>
      <c r="J13" s="5">
        <f>I13/I5</f>
        <v>0.4284091562968188</v>
      </c>
      <c r="K13" s="3">
        <f>K14+K15</f>
        <v>5245356.3270479068</v>
      </c>
    </row>
    <row r="14" spans="1:11" x14ac:dyDescent="0.35">
      <c r="E14" s="6" t="s">
        <v>15</v>
      </c>
      <c r="F14" s="6"/>
      <c r="G14" s="2">
        <v>7938396.449724948</v>
      </c>
      <c r="H14" s="4">
        <f>G14/G7</f>
        <v>0.53002532981610984</v>
      </c>
      <c r="I14">
        <v>199704</v>
      </c>
      <c r="J14" s="4">
        <f>I14/I7</f>
        <v>0.44944973330632637</v>
      </c>
      <c r="K14" s="2">
        <v>5151682.0316654881</v>
      </c>
    </row>
    <row r="15" spans="1:11" x14ac:dyDescent="0.35">
      <c r="E15" s="6" t="s">
        <v>16</v>
      </c>
      <c r="F15" s="6"/>
      <c r="G15" s="2">
        <v>25860.369462604001</v>
      </c>
      <c r="H15" s="4">
        <f>G15/G8</f>
        <v>3.648628763361627E-2</v>
      </c>
      <c r="I15">
        <v>1318</v>
      </c>
      <c r="J15" s="4">
        <f>I15/I8</f>
        <v>5.2933852765171291E-2</v>
      </c>
      <c r="K15" s="2">
        <v>93674.295382419004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7028953.1991254846</v>
      </c>
      <c r="H18" s="4">
        <f>G18/G5</f>
        <v>0.44809903036092308</v>
      </c>
      <c r="I18">
        <v>190323</v>
      </c>
      <c r="J18" s="4">
        <f>I18/I5</f>
        <v>0.40560792278397118</v>
      </c>
      <c r="K18" s="2">
        <v>4993374.3321423987</v>
      </c>
    </row>
    <row r="19" spans="2:11" x14ac:dyDescent="0.35">
      <c r="E19" s="6" t="s">
        <v>20</v>
      </c>
      <c r="F19" s="6"/>
      <c r="G19" s="2">
        <v>2319299.3235424138</v>
      </c>
      <c r="H19" s="4">
        <f>G19/G5</f>
        <v>0.14785640884981324</v>
      </c>
      <c r="I19">
        <v>65346</v>
      </c>
      <c r="J19" s="4">
        <f>I19/I5</f>
        <v>0.13926249230120047</v>
      </c>
      <c r="K19" s="2">
        <v>6624667.6059891572</v>
      </c>
    </row>
    <row r="20" spans="2:11" x14ac:dyDescent="0.35">
      <c r="E20" s="6" t="s">
        <v>21</v>
      </c>
      <c r="F20" s="6"/>
      <c r="G20" s="2">
        <v>6332138.888315184</v>
      </c>
      <c r="H20" s="4">
        <f>1-H18-H19</f>
        <v>0.40404456078926365</v>
      </c>
      <c r="I20">
        <v>213345</v>
      </c>
      <c r="J20" s="4">
        <f>1-J18-J19</f>
        <v>0.45512958491482836</v>
      </c>
      <c r="K20" s="2">
        <v>14239340.051729633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480485.82439885801</v>
      </c>
      <c r="H22" s="4">
        <f>G22/G20</f>
        <v>7.5880493601539228E-2</v>
      </c>
      <c r="I22">
        <v>33833</v>
      </c>
      <c r="J22" s="4">
        <f>I22/I20</f>
        <v>0.1585835149640254</v>
      </c>
      <c r="K22" s="2">
        <v>7139374.3752492834</v>
      </c>
    </row>
    <row r="23" spans="2:11" x14ac:dyDescent="0.35">
      <c r="F23" t="s">
        <v>24</v>
      </c>
      <c r="G23" s="2">
        <f>G20-G22</f>
        <v>5851653.0639163256</v>
      </c>
      <c r="H23" s="4">
        <f>1-H22</f>
        <v>0.92411950639846074</v>
      </c>
      <c r="I23">
        <f>I20-I22</f>
        <v>179512</v>
      </c>
      <c r="J23" s="4">
        <f>1-J22</f>
        <v>0.84141648503597466</v>
      </c>
      <c r="K23" s="2">
        <f>K20-K22</f>
        <v>7099965.6764803492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8625883.8753609639</v>
      </c>
      <c r="H26" s="4">
        <f>G26/G5</f>
        <v>0.54990410251075073</v>
      </c>
      <c r="I26">
        <v>249081</v>
      </c>
      <c r="J26" s="4">
        <f>I26/I5</f>
        <v>0.53083036214726709</v>
      </c>
      <c r="K26" s="2">
        <v>5938969.9716082178</v>
      </c>
    </row>
    <row r="27" spans="2:11" x14ac:dyDescent="0.35">
      <c r="E27" s="6" t="s">
        <v>27</v>
      </c>
      <c r="F27" s="6"/>
      <c r="G27" s="2">
        <v>7020970.4509862522</v>
      </c>
      <c r="H27" s="4">
        <f>G27/G5</f>
        <v>0.44759012646023266</v>
      </c>
      <c r="I27">
        <v>218771</v>
      </c>
      <c r="J27" s="4">
        <f>I27/I5</f>
        <v>0.46623503662390858</v>
      </c>
      <c r="K27" s="2">
        <v>21993176.799605601</v>
      </c>
    </row>
    <row r="28" spans="2:11" x14ac:dyDescent="0.35">
      <c r="E28" s="6" t="s">
        <v>28</v>
      </c>
      <c r="F28" s="6"/>
      <c r="G28" s="2">
        <v>35407.328692130002</v>
      </c>
      <c r="H28" s="4">
        <f>G28/G5</f>
        <v>2.2572336456284743E-3</v>
      </c>
      <c r="I28">
        <v>1247</v>
      </c>
      <c r="J28" s="4">
        <f>I28/I5</f>
        <v>2.6575510038808342E-3</v>
      </c>
      <c r="K28" s="2">
        <v>54.37</v>
      </c>
    </row>
    <row r="29" spans="2:11" x14ac:dyDescent="0.35">
      <c r="E29" s="6" t="s">
        <v>29</v>
      </c>
      <c r="F29" s="6"/>
      <c r="G29" s="2">
        <v>3898.5972245080002</v>
      </c>
      <c r="H29" s="4">
        <f>G29/G5</f>
        <v>2.4853738338835016E-4</v>
      </c>
      <c r="I29">
        <v>122</v>
      </c>
      <c r="J29" s="4">
        <f>I29/I5</f>
        <v>2.600009803315652E-4</v>
      </c>
      <c r="K29" s="2">
        <v>1889.1908673380001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/>
  </sheetViews>
  <sheetFormatPr defaultRowHeight="30" customHeight="1" x14ac:dyDescent="0.35"/>
  <sheetData>
    <row r="1" spans="1:2" x14ac:dyDescent="0.35">
      <c r="A1" t="s">
        <v>30</v>
      </c>
    </row>
    <row r="2" spans="1:2" x14ac:dyDescent="0.35">
      <c r="A2" t="s">
        <v>31</v>
      </c>
      <c r="B2">
        <f>'NEWT - EU'!$G$7</f>
        <v>17801622.359942093</v>
      </c>
    </row>
    <row r="3" spans="1:2" x14ac:dyDescent="0.35">
      <c r="A3" t="s">
        <v>32</v>
      </c>
      <c r="B3">
        <f>'NEWT - EU'!$G$8</f>
        <v>589643.20534323528</v>
      </c>
    </row>
    <row r="4" spans="1:2" x14ac:dyDescent="0.35">
      <c r="A4" t="s">
        <v>33</v>
      </c>
      <c r="B4">
        <f>'NEWT - EU'!$G$9</f>
        <v>596280.27040911606</v>
      </c>
    </row>
    <row r="5" spans="1:2" x14ac:dyDescent="0.35">
      <c r="A5" t="s">
        <v>34</v>
      </c>
      <c r="B5">
        <f>'NEWT - EU'!$G$10</f>
        <v>610.27204744999995</v>
      </c>
    </row>
    <row r="14" spans="1:2" x14ac:dyDescent="0.35">
      <c r="A14" t="s">
        <v>35</v>
      </c>
    </row>
    <row r="15" spans="1:2" x14ac:dyDescent="0.35">
      <c r="A15" t="s">
        <v>31</v>
      </c>
      <c r="B15">
        <f>'NEWT - EU'!$I$7</f>
        <v>495659</v>
      </c>
    </row>
    <row r="16" spans="1:2" x14ac:dyDescent="0.35">
      <c r="A16" t="s">
        <v>32</v>
      </c>
      <c r="B16">
        <f>'NEWT - EU'!$I$8</f>
        <v>22074</v>
      </c>
    </row>
    <row r="17" spans="1:2" x14ac:dyDescent="0.35">
      <c r="A17" t="s">
        <v>33</v>
      </c>
      <c r="B17">
        <f>'NEWT - EU'!$I$9</f>
        <v>1277006</v>
      </c>
    </row>
    <row r="18" spans="1:2" x14ac:dyDescent="0.35">
      <c r="A18" t="s">
        <v>34</v>
      </c>
      <c r="B18">
        <f>'NEWT - EU'!$I$10</f>
        <v>3898</v>
      </c>
    </row>
    <row r="26" spans="1:2" x14ac:dyDescent="0.35">
      <c r="A26" t="s">
        <v>18</v>
      </c>
    </row>
    <row r="27" spans="1:2" x14ac:dyDescent="0.35">
      <c r="A27" t="s">
        <v>36</v>
      </c>
      <c r="B27">
        <f>'NEWT - EU'!$G$18</f>
        <v>8804294.640274141</v>
      </c>
    </row>
    <row r="28" spans="1:2" x14ac:dyDescent="0.35">
      <c r="A28" t="s">
        <v>37</v>
      </c>
      <c r="B28">
        <f>'NEWT - EU'!$G$19</f>
        <v>2975458.2388544902</v>
      </c>
    </row>
    <row r="29" spans="1:2" x14ac:dyDescent="0.35">
      <c r="A29" t="s">
        <v>38</v>
      </c>
      <c r="B29">
        <f>'NEWT - EU'!$G$22</f>
        <v>182552.85030072299</v>
      </c>
    </row>
    <row r="30" spans="1:2" x14ac:dyDescent="0.35">
      <c r="A30" t="s">
        <v>39</v>
      </c>
      <c r="B30">
        <f>'NEWT - EU'!$G$23</f>
        <v>6428959.835855973</v>
      </c>
    </row>
    <row r="39" spans="1:2" x14ac:dyDescent="0.35">
      <c r="A39" t="s">
        <v>40</v>
      </c>
    </row>
    <row r="40" spans="1:2" x14ac:dyDescent="0.35">
      <c r="A40" t="s">
        <v>41</v>
      </c>
      <c r="B40">
        <f>'NEWT - EU'!$G$26</f>
        <v>9068261.1851689015</v>
      </c>
    </row>
    <row r="41" spans="1:2" x14ac:dyDescent="0.35">
      <c r="A41" t="s">
        <v>42</v>
      </c>
      <c r="B41">
        <f>'NEWT - EU'!$G$27</f>
        <v>9307583.029327428</v>
      </c>
    </row>
    <row r="42" spans="1:2" x14ac:dyDescent="0.35">
      <c r="A42" t="s">
        <v>43</v>
      </c>
      <c r="B42">
        <f>'NEWT - EU'!$G$28</f>
        <v>14556.214508671001</v>
      </c>
    </row>
    <row r="43" spans="1:2" x14ac:dyDescent="0.35">
      <c r="A43" t="s">
        <v>44</v>
      </c>
      <c r="B43">
        <f>'NEWT - EU'!$G$29</f>
        <v>865.13628032600002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NEWT - EU</vt:lpstr>
      <vt:lpstr>Outstanding - EU</vt:lpstr>
      <vt:lpstr>Images - 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Benrejdal</dc:creator>
  <cp:lastModifiedBy>Siobhan Benrejdal</cp:lastModifiedBy>
  <dcterms:created xsi:type="dcterms:W3CDTF">2026-08-13T12:31:08Z</dcterms:created>
  <dcterms:modified xsi:type="dcterms:W3CDTF">2026-08-13T12:31:08Z</dcterms:modified>
</cp:coreProperties>
</file>