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DD9C350-DE8F-4D1C-9B69-621306329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J9" i="2" s="1"/>
  <c r="H10" i="2"/>
  <c r="K8" i="2"/>
  <c r="J8" i="2"/>
  <c r="I8" i="2"/>
  <c r="B16" i="3" s="1"/>
  <c r="G8" i="2"/>
  <c r="H15" i="2" s="1"/>
  <c r="J7" i="2"/>
  <c r="H7" i="2"/>
  <c r="H8" i="2" s="1"/>
  <c r="J5" i="2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<sst xmlns="http://schemas.openxmlformats.org/spreadsheetml/2006/main" count="82" uniqueCount="45">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</sst>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16954855.436516039</c:v>
                </c:pt>
                <c:pt idx="1">
                  <c:v>532194.34493014961</c:v>
                </c:pt>
                <c:pt idx="2">
                  <c:v>708518.77974283299</c:v>
                </c:pt>
                <c:pt idx="3">
                  <c:v>685.51584137500004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AF-4B5C-B4D8-3E5CEDA8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491785</c:v>
                </c:pt>
                <c:pt idx="1">
                  <c:v>20376</c:v>
                </c:pt>
                <c:pt idx="2">
                  <c:v>1053642</c:v>
                </c:pt>
                <c:pt idx="3">
                  <c:v>4673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11-46E8-A9A0-A18BC421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7887097.1565798987</c:v>
                </c:pt>
                <c:pt idx="1">
                  <c:v>2651288.9015997639</c:v>
                </c:pt>
                <c:pt idx="2">
                  <c:v>161735.83897919199</c:v>
                </c:pt>
                <c:pt idx="3">
                  <c:v>6786927.8842873331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1-46EC-B83A-131A09E5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8105102.812320482</c:v>
                </c:pt>
                <c:pt idx="1">
                  <c:v>9375319.3843188379</c:v>
                </c:pt>
                <c:pt idx="2">
                  <c:v>6627.5848068679998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B2-4087-A74E-D0A14C8B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18196254.077030394</v>
      </c>
      <c r="H4" s="5"/>
      <c r="I4" s="1">
        <v>1570476</v>
      </c>
      <c r="J4" s="5"/>
      <c r="K4" s="3">
        <v>896461.27112275001</v>
      </c>
    </row>
    <row r="5" spans="1:11" x14ac:dyDescent="0.25">
      <c r="E5" s="6" t="s">
        <v>7</v>
      </c>
      <c r="F5" s="6"/>
      <c r="G5" s="2">
        <v>17487049.781446189</v>
      </c>
      <c r="H5" s="4">
        <f>G5/G4</f>
        <v>0.9610247091196944</v>
      </c>
      <c r="I5">
        <v>512161</v>
      </c>
      <c r="J5" s="4">
        <f>I5/I4</f>
        <v>0.32611832336183427</v>
      </c>
      <c r="K5" s="2">
        <v>683740.11418510496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16954855.436516039</v>
      </c>
      <c r="H7" s="4">
        <f>G7/G5</f>
        <v>0.96956637331159146</v>
      </c>
      <c r="I7">
        <v>491785</v>
      </c>
      <c r="J7" s="4">
        <f>I7/I5</f>
        <v>0.96021563531780041</v>
      </c>
      <c r="K7" s="2">
        <v>579036.08120069501</v>
      </c>
    </row>
    <row r="8" spans="1:11" x14ac:dyDescent="0.25">
      <c r="F8" t="s">
        <v>10</v>
      </c>
      <c r="G8" s="2">
        <f>G5-G7</f>
        <v>532194.34493014961</v>
      </c>
      <c r="H8" s="4">
        <f>1-H7</f>
        <v>3.0433626688408544E-2</v>
      </c>
      <c r="I8">
        <f>I5-I7</f>
        <v>20376</v>
      </c>
      <c r="J8" s="4">
        <f>1-J7</f>
        <v>3.9784364682199591E-2</v>
      </c>
      <c r="K8" s="2">
        <f>K5-K7</f>
        <v>104704.03298440995</v>
      </c>
    </row>
    <row r="9" spans="1:11" x14ac:dyDescent="0.25">
      <c r="E9" s="6" t="s">
        <v>11</v>
      </c>
      <c r="F9" s="6"/>
      <c r="G9" s="2">
        <v>708518.77974283299</v>
      </c>
      <c r="H9" s="4">
        <f>1-H5-H10</f>
        <v>3.893761742078624E-2</v>
      </c>
      <c r="I9">
        <v>1053642</v>
      </c>
      <c r="J9" s="4">
        <f>1-J5-J10</f>
        <v>0.67090614565265549</v>
      </c>
      <c r="K9" s="2">
        <v>208226.18483656499</v>
      </c>
    </row>
    <row r="10" spans="1:11" x14ac:dyDescent="0.25">
      <c r="E10" s="6" t="s">
        <v>12</v>
      </c>
      <c r="F10" s="6"/>
      <c r="G10" s="2">
        <v>685.51584137500004</v>
      </c>
      <c r="H10" s="4">
        <f>G10/G4</f>
        <v>3.7673459519360338E-5</v>
      </c>
      <c r="I10">
        <v>4673</v>
      </c>
      <c r="J10" s="4">
        <f>I10/I4</f>
        <v>2.9755309855101254E-3</v>
      </c>
      <c r="K10" s="2">
        <v>4494.9721010800004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9150935.6525646038</v>
      </c>
      <c r="H13" s="5">
        <f>G13/G5</f>
        <v>0.5232978556665272</v>
      </c>
      <c r="I13" s="1">
        <f>I14+I15</f>
        <v>293035</v>
      </c>
      <c r="J13" s="5">
        <f>I13/I5</f>
        <v>0.57215406874010322</v>
      </c>
      <c r="K13" s="3">
        <f>K14+K15</f>
        <v>-103377.68789467</v>
      </c>
    </row>
    <row r="14" spans="1:11" x14ac:dyDescent="0.25">
      <c r="E14" s="6" t="s">
        <v>15</v>
      </c>
      <c r="F14" s="6"/>
      <c r="G14" s="2">
        <v>9127465.0523756761</v>
      </c>
      <c r="H14" s="4">
        <f>G14/G7</f>
        <v>0.53833930265885122</v>
      </c>
      <c r="I14">
        <v>292080</v>
      </c>
      <c r="J14" s="4">
        <f>I14/I7</f>
        <v>0.593918073955082</v>
      </c>
      <c r="K14" s="2">
        <v>-108529.43789467</v>
      </c>
    </row>
    <row r="15" spans="1:11" x14ac:dyDescent="0.25">
      <c r="E15" s="6" t="s">
        <v>16</v>
      </c>
      <c r="F15" s="6"/>
      <c r="G15" s="2">
        <v>23470.600188927001</v>
      </c>
      <c r="H15" s="4">
        <f>G15/G8</f>
        <v>4.4101558786776497E-2</v>
      </c>
      <c r="I15">
        <v>955</v>
      </c>
      <c r="J15" s="4">
        <f>I15/I8</f>
        <v>4.6868865331762856E-2</v>
      </c>
      <c r="K15" s="2">
        <v>5151.75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7887097.1565798987</v>
      </c>
      <c r="H18" s="4">
        <f>G18/G5</f>
        <v>0.45102503024541807</v>
      </c>
      <c r="I18">
        <v>265805</v>
      </c>
      <c r="J18" s="4">
        <f>I18/I5</f>
        <v>0.51898719348017519</v>
      </c>
      <c r="K18" s="2">
        <v>-6048.2992588679999</v>
      </c>
    </row>
    <row r="19" spans="2:11" x14ac:dyDescent="0.25">
      <c r="E19" s="6" t="s">
        <v>20</v>
      </c>
      <c r="F19" s="6"/>
      <c r="G19" s="2">
        <v>2651288.9015997639</v>
      </c>
      <c r="H19" s="4">
        <f>G19/G5</f>
        <v>0.1516144195124777</v>
      </c>
      <c r="I19">
        <v>46717</v>
      </c>
      <c r="J19" s="4">
        <f>I19/I5</f>
        <v>9.1215457639297018E-2</v>
      </c>
      <c r="K19" s="2">
        <v>28993.248584891</v>
      </c>
    </row>
    <row r="20" spans="2:11" x14ac:dyDescent="0.25">
      <c r="E20" s="6" t="s">
        <v>21</v>
      </c>
      <c r="F20" s="6"/>
      <c r="G20" s="2">
        <v>6948663.7232665252</v>
      </c>
      <c r="H20" s="4">
        <f>1-H18-H19</f>
        <v>0.39736055024210426</v>
      </c>
      <c r="I20">
        <v>199639</v>
      </c>
      <c r="J20" s="4">
        <f>1-J18-J19</f>
        <v>0.38979734888052781</v>
      </c>
      <c r="K20" s="2">
        <v>660795.16485908197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161735.83897919199</v>
      </c>
      <c r="H22" s="4">
        <f>G22/G20</f>
        <v>2.3275818980510534E-2</v>
      </c>
      <c r="I22">
        <v>14053</v>
      </c>
      <c r="J22" s="4">
        <f>I22/I20</f>
        <v>7.0392057664083671E-2</v>
      </c>
      <c r="K22" s="2">
        <v>66649.518360789007</v>
      </c>
    </row>
    <row r="23" spans="2:11" x14ac:dyDescent="0.25">
      <c r="F23" t="s">
        <v>24</v>
      </c>
      <c r="G23" s="2">
        <f>G20-G22</f>
        <v>6786927.8842873331</v>
      </c>
      <c r="H23" s="4">
        <f>1-H22</f>
        <v>0.97672418101948943</v>
      </c>
      <c r="I23">
        <f>I20-I22</f>
        <v>185586</v>
      </c>
      <c r="J23" s="4">
        <f>1-J22</f>
        <v>0.92960794233591637</v>
      </c>
      <c r="K23" s="2">
        <f>K20-K22</f>
        <v>594145.64649829292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8105102.812320482</v>
      </c>
      <c r="H26" s="4">
        <f>G26/G5</f>
        <v>0.46349172179517784</v>
      </c>
      <c r="I26">
        <v>254034</v>
      </c>
      <c r="J26" s="4">
        <f>I26/I5</f>
        <v>0.49600418618364145</v>
      </c>
      <c r="K26" s="2">
        <v>31965.327112620998</v>
      </c>
    </row>
    <row r="27" spans="2:11" x14ac:dyDescent="0.25">
      <c r="E27" s="6" t="s">
        <v>27</v>
      </c>
      <c r="F27" s="6"/>
      <c r="G27" s="2">
        <v>9375319.3843188379</v>
      </c>
      <c r="H27" s="4">
        <f>G27/G5</f>
        <v>0.53612927860856663</v>
      </c>
      <c r="I27">
        <v>257570</v>
      </c>
      <c r="J27" s="4">
        <f>I27/I5</f>
        <v>0.50290826517442755</v>
      </c>
      <c r="K27" s="2">
        <v>651774.78707248403</v>
      </c>
    </row>
    <row r="28" spans="2:11" x14ac:dyDescent="0.25">
      <c r="E28" s="6" t="s">
        <v>28</v>
      </c>
      <c r="F28" s="6"/>
      <c r="G28" s="2">
        <v>6627.5848068679998</v>
      </c>
      <c r="H28" s="4">
        <f>G28/G5</f>
        <v>3.7899959625550372E-4</v>
      </c>
      <c r="I28">
        <v>557</v>
      </c>
      <c r="J28" s="4">
        <f>I28/I5</f>
        <v>1.0875486419309553E-3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17893141.296936903</v>
      </c>
      <c r="H4" s="5"/>
      <c r="I4" s="1">
        <v>2956780</v>
      </c>
      <c r="J4" s="5"/>
      <c r="K4" s="3">
        <v>234286529.05267572</v>
      </c>
    </row>
    <row r="5" spans="1:11" x14ac:dyDescent="0.25">
      <c r="E5" s="6" t="s">
        <v>7</v>
      </c>
      <c r="F5" s="6"/>
      <c r="G5" s="2">
        <v>15153300.629989218</v>
      </c>
      <c r="H5" s="4">
        <f>G5/G4</f>
        <v>0.84687760402268142</v>
      </c>
      <c r="I5">
        <v>458785</v>
      </c>
      <c r="J5" s="4">
        <f>I5/I4</f>
        <v>0.15516372540398676</v>
      </c>
      <c r="K5" s="2">
        <v>38148976.337237619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14433432.06106193</v>
      </c>
      <c r="H7" s="4">
        <f>G7/G5</f>
        <v>0.95249427260074093</v>
      </c>
      <c r="I7">
        <v>434154</v>
      </c>
      <c r="J7" s="4">
        <f>I7/I5</f>
        <v>0.94631254291225742</v>
      </c>
      <c r="K7" s="2">
        <v>37739143.291474044</v>
      </c>
    </row>
    <row r="8" spans="1:11" x14ac:dyDescent="0.25">
      <c r="F8" t="s">
        <v>10</v>
      </c>
      <c r="G8" s="2">
        <f>G5-G7</f>
        <v>719868.56892728806</v>
      </c>
      <c r="H8" s="4">
        <f>1-H7</f>
        <v>4.7505727399259068E-2</v>
      </c>
      <c r="I8">
        <f>I5-I7</f>
        <v>24631</v>
      </c>
      <c r="J8" s="4">
        <f>1-J7</f>
        <v>5.3687457087742585E-2</v>
      </c>
      <c r="K8" s="2">
        <f>K5-K7</f>
        <v>409833.04576357454</v>
      </c>
    </row>
    <row r="9" spans="1:11" x14ac:dyDescent="0.25">
      <c r="E9" s="6" t="s">
        <v>11</v>
      </c>
      <c r="F9" s="6"/>
      <c r="G9" s="2">
        <v>2603264.4671081519</v>
      </c>
      <c r="H9" s="4">
        <f>1-H5-H10</f>
        <v>0.14548951600543164</v>
      </c>
      <c r="I9">
        <v>1806366</v>
      </c>
      <c r="J9" s="4">
        <f>1-J5-J10</f>
        <v>0.61092336934097224</v>
      </c>
      <c r="K9" s="2">
        <v>194914615.06295896</v>
      </c>
    </row>
    <row r="10" spans="1:11" x14ac:dyDescent="0.25">
      <c r="E10" s="6" t="s">
        <v>12</v>
      </c>
      <c r="F10" s="6"/>
      <c r="G10" s="2">
        <v>136576.19983953299</v>
      </c>
      <c r="H10" s="4">
        <f>G10/G4</f>
        <v>7.6328799718869507E-3</v>
      </c>
      <c r="I10">
        <v>691629</v>
      </c>
      <c r="J10" s="4">
        <f>I10/I4</f>
        <v>0.23391290525504096</v>
      </c>
      <c r="K10" s="2">
        <v>1222937.6524791541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6865650.7939969944</v>
      </c>
      <c r="H13" s="5">
        <f>G13/G5</f>
        <v>0.45307956079281453</v>
      </c>
      <c r="I13" s="1">
        <f>I14+I15</f>
        <v>183628</v>
      </c>
      <c r="J13" s="5">
        <f>I13/I5</f>
        <v>0.40024848240461219</v>
      </c>
      <c r="K13" s="3">
        <f>K14+K15</f>
        <v>11938948.07208153</v>
      </c>
    </row>
    <row r="14" spans="1:11" x14ac:dyDescent="0.25">
      <c r="E14" s="6" t="s">
        <v>15</v>
      </c>
      <c r="F14" s="6"/>
      <c r="G14" s="2">
        <v>6846306.3078547213</v>
      </c>
      <c r="H14" s="4">
        <f>G14/G7</f>
        <v>0.47433668436521598</v>
      </c>
      <c r="I14">
        <v>182775</v>
      </c>
      <c r="J14" s="4">
        <f>I14/I7</f>
        <v>0.42099116903218675</v>
      </c>
      <c r="K14" s="2">
        <v>11930465.379981996</v>
      </c>
    </row>
    <row r="15" spans="1:11" x14ac:dyDescent="0.25">
      <c r="E15" s="6" t="s">
        <v>16</v>
      </c>
      <c r="F15" s="6"/>
      <c r="G15" s="2">
        <v>19344.486142272999</v>
      </c>
      <c r="H15" s="4">
        <f>G15/G8</f>
        <v>2.6872247209097044E-2</v>
      </c>
      <c r="I15">
        <v>853</v>
      </c>
      <c r="J15" s="4">
        <f>I15/I8</f>
        <v>3.4631155860500994E-2</v>
      </c>
      <c r="K15" s="2">
        <v>8482.6920995340006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6129435.0057273442</v>
      </c>
      <c r="H18" s="4">
        <f>G18/G5</f>
        <v>0.40449504404320036</v>
      </c>
      <c r="I18">
        <v>174488</v>
      </c>
      <c r="J18" s="4">
        <f>I18/I5</f>
        <v>0.38032629663131967</v>
      </c>
      <c r="K18" s="2">
        <v>7960424.9237146769</v>
      </c>
    </row>
    <row r="19" spans="2:11" x14ac:dyDescent="0.25">
      <c r="E19" s="6" t="s">
        <v>20</v>
      </c>
      <c r="F19" s="6"/>
      <c r="G19" s="2">
        <v>2313761.0487790462</v>
      </c>
      <c r="H19" s="4">
        <f>G19/G5</f>
        <v>0.1526902359608695</v>
      </c>
      <c r="I19">
        <v>54083</v>
      </c>
      <c r="J19" s="4">
        <f>I19/I5</f>
        <v>0.11788310428632148</v>
      </c>
      <c r="K19" s="2">
        <v>8896743.4476587493</v>
      </c>
    </row>
    <row r="20" spans="2:11" x14ac:dyDescent="0.25">
      <c r="E20" s="6" t="s">
        <v>21</v>
      </c>
      <c r="F20" s="6"/>
      <c r="G20" s="2">
        <v>6710104.5754828276</v>
      </c>
      <c r="H20" s="4">
        <f>1-H18-H19</f>
        <v>0.44281471999593014</v>
      </c>
      <c r="I20">
        <v>230176</v>
      </c>
      <c r="J20" s="4">
        <f>1-J18-J19</f>
        <v>0.50179059908235879</v>
      </c>
      <c r="K20" s="2">
        <v>21280207.549645226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429212.663308513</v>
      </c>
      <c r="H22" s="4">
        <f>G22/G20</f>
        <v>6.3965122820403869E-2</v>
      </c>
      <c r="I22">
        <v>32061</v>
      </c>
      <c r="J22" s="4">
        <f>I22/I20</f>
        <v>0.13928906575837621</v>
      </c>
      <c r="K22" s="2">
        <v>9902505.8021766171</v>
      </c>
    </row>
    <row r="23" spans="2:11" x14ac:dyDescent="0.25">
      <c r="F23" t="s">
        <v>24</v>
      </c>
      <c r="G23" s="2">
        <f>G20-G22</f>
        <v>6280891.9121743143</v>
      </c>
      <c r="H23" s="4">
        <f>1-H22</f>
        <v>0.9360348771795961</v>
      </c>
      <c r="I23">
        <f>I20-I22</f>
        <v>198115</v>
      </c>
      <c r="J23" s="4">
        <f>1-J22</f>
        <v>0.86071093424162382</v>
      </c>
      <c r="K23" s="2">
        <f>K20-K22</f>
        <v>11377701.747468609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7869831.7790135182</v>
      </c>
      <c r="H26" s="4">
        <f>G26/G5</f>
        <v>0.51934769666211777</v>
      </c>
      <c r="I26">
        <v>234428</v>
      </c>
      <c r="J26" s="4">
        <f>I26/I5</f>
        <v>0.51097572937214597</v>
      </c>
      <c r="K26" s="2">
        <v>23240538.914862655</v>
      </c>
    </row>
    <row r="27" spans="2:11" x14ac:dyDescent="0.25">
      <c r="E27" s="6" t="s">
        <v>27</v>
      </c>
      <c r="F27" s="6"/>
      <c r="G27" s="2">
        <v>7249825.7085084133</v>
      </c>
      <c r="H27" s="4">
        <f>G27/G5</f>
        <v>0.47843211756523912</v>
      </c>
      <c r="I27">
        <v>223271</v>
      </c>
      <c r="J27" s="4">
        <f>I27/I5</f>
        <v>0.48665714877339061</v>
      </c>
      <c r="K27" s="2">
        <v>14907233.78566015</v>
      </c>
    </row>
    <row r="28" spans="2:11" x14ac:dyDescent="0.25">
      <c r="E28" s="6" t="s">
        <v>28</v>
      </c>
      <c r="F28" s="6"/>
      <c r="G28" s="2">
        <v>31281.991873432002</v>
      </c>
      <c r="H28" s="4">
        <f>G28/G5</f>
        <v>2.0643681952381525E-3</v>
      </c>
      <c r="I28">
        <v>995</v>
      </c>
      <c r="J28" s="4">
        <f>I28/I5</f>
        <v>2.168771864816853E-3</v>
      </c>
      <c r="K28" s="2">
        <v>152.48810766899999</v>
      </c>
    </row>
    <row r="29" spans="2:11" x14ac:dyDescent="0.25">
      <c r="E29" s="6" t="s">
        <v>29</v>
      </c>
      <c r="F29" s="6"/>
      <c r="G29" s="2">
        <v>2361.1505938549999</v>
      </c>
      <c r="H29" s="4">
        <f>G29/G5</f>
        <v>1.558175774050277E-4</v>
      </c>
      <c r="I29">
        <v>81</v>
      </c>
      <c r="J29" s="4">
        <f>I29/I5</f>
        <v>1.7655328748760312E-4</v>
      </c>
      <c r="K29" s="2">
        <v>1051.148607139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16954855.436516039</v>
      </c>
    </row>
    <row r="3" spans="1:2" x14ac:dyDescent="0.25">
      <c r="A3" t="s">
        <v>32</v>
      </c>
      <c r="B3">
        <f>'NEWT - EU'!$G$8</f>
        <v>532194.34493014961</v>
      </c>
    </row>
    <row r="4" spans="1:2" x14ac:dyDescent="0.25">
      <c r="A4" t="s">
        <v>33</v>
      </c>
      <c r="B4">
        <f>'NEWT - EU'!$G$9</f>
        <v>708518.77974283299</v>
      </c>
    </row>
    <row r="5" spans="1:2" x14ac:dyDescent="0.25">
      <c r="A5" t="s">
        <v>34</v>
      </c>
      <c r="B5">
        <f>'NEWT - EU'!$G$10</f>
        <v>685.51584137500004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491785</v>
      </c>
    </row>
    <row r="16" spans="1:2" x14ac:dyDescent="0.25">
      <c r="A16" t="s">
        <v>32</v>
      </c>
      <c r="B16">
        <f>'NEWT - EU'!$I$8</f>
        <v>20376</v>
      </c>
    </row>
    <row r="17" spans="1:2" x14ac:dyDescent="0.25">
      <c r="A17" t="s">
        <v>33</v>
      </c>
      <c r="B17">
        <f>'NEWT - EU'!$I$9</f>
        <v>1053642</v>
      </c>
    </row>
    <row r="18" spans="1:2" x14ac:dyDescent="0.25">
      <c r="A18" t="s">
        <v>34</v>
      </c>
      <c r="B18">
        <f>'NEWT - EU'!$I$10</f>
        <v>4673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7887097.1565798987</v>
      </c>
    </row>
    <row r="28" spans="1:2" x14ac:dyDescent="0.25">
      <c r="A28" t="s">
        <v>37</v>
      </c>
      <c r="B28">
        <f>'NEWT - EU'!$G$19</f>
        <v>2651288.9015997639</v>
      </c>
    </row>
    <row r="29" spans="1:2" x14ac:dyDescent="0.25">
      <c r="A29" t="s">
        <v>38</v>
      </c>
      <c r="B29">
        <f>'NEWT - EU'!$G$22</f>
        <v>161735.83897919199</v>
      </c>
    </row>
    <row r="30" spans="1:2" x14ac:dyDescent="0.25">
      <c r="A30" t="s">
        <v>39</v>
      </c>
      <c r="B30">
        <f>'NEWT - EU'!$G$23</f>
        <v>6786927.8842873331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8105102.812320482</v>
      </c>
    </row>
    <row r="41" spans="1:2" x14ac:dyDescent="0.25">
      <c r="A41" t="s">
        <v>42</v>
      </c>
      <c r="B41">
        <f>'NEWT - EU'!$G$27</f>
        <v>9375319.3843188379</v>
      </c>
    </row>
    <row r="42" spans="1:2" x14ac:dyDescent="0.25">
      <c r="A42" t="s">
        <v>43</v>
      </c>
      <c r="B42">
        <f>'NEWT - EU'!$G$28</f>
        <v>6627.5848068679998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2026-02-04T12:05:38Z</dcterms:created>
  <dcterms:modified xsi:type="dcterms:W3CDTF">2026-02-04T12:05:38Z</dcterms:modified>
</cp:coreProperties>
</file>