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cma01-my.sharepoint.com/personal/siobhan_benrejdal_icmagroup_org/Documents/Desktop/"/>
    </mc:Choice>
  </mc:AlternateContent>
  <xr:revisionPtr revIDLastSave="0" documentId="8_{E20BBA94-1782-4B5C-9AD4-A1BA704A453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EWT - EU" sheetId="2" r:id="rId1"/>
    <sheet name="Outstanding - EU" sheetId="5" r:id="rId2"/>
    <sheet name="Images - EU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3" i="3" l="1"/>
  <c r="B42" i="3"/>
  <c r="B41" i="3"/>
  <c r="B40" i="3"/>
  <c r="B29" i="3"/>
  <c r="B28" i="3"/>
  <c r="B27" i="3"/>
  <c r="B18" i="3"/>
  <c r="B17" i="3"/>
  <c r="B16" i="3"/>
  <c r="B15" i="3"/>
  <c r="B5" i="3"/>
  <c r="B4" i="3"/>
  <c r="B3" i="3"/>
  <c r="B2" i="3"/>
  <c r="J29" i="5"/>
  <c r="H29" i="5"/>
  <c r="J28" i="5"/>
  <c r="H28" i="5"/>
  <c r="J27" i="5"/>
  <c r="H27" i="5"/>
  <c r="J26" i="5"/>
  <c r="H26" i="5"/>
  <c r="K23" i="5"/>
  <c r="J23" i="5"/>
  <c r="I23" i="5"/>
  <c r="G23" i="5"/>
  <c r="J22" i="5"/>
  <c r="H22" i="5"/>
  <c r="H23" i="5" s="1"/>
  <c r="J19" i="5"/>
  <c r="H19" i="5"/>
  <c r="J18" i="5"/>
  <c r="J20" i="5" s="1"/>
  <c r="H18" i="5"/>
  <c r="H20" i="5" s="1"/>
  <c r="J15" i="5"/>
  <c r="J14" i="5"/>
  <c r="H14" i="5"/>
  <c r="K13" i="5"/>
  <c r="J13" i="5"/>
  <c r="I13" i="5"/>
  <c r="G13" i="5"/>
  <c r="H13" i="5" s="1"/>
  <c r="J10" i="5"/>
  <c r="H10" i="5"/>
  <c r="K8" i="5"/>
  <c r="I8" i="5"/>
  <c r="H8" i="5"/>
  <c r="G8" i="5"/>
  <c r="H15" i="5" s="1"/>
  <c r="J7" i="5"/>
  <c r="J8" i="5" s="1"/>
  <c r="H7" i="5"/>
  <c r="J5" i="5"/>
  <c r="J9" i="5" s="1"/>
  <c r="H5" i="5"/>
  <c r="H9" i="5" s="1"/>
  <c r="J29" i="2"/>
  <c r="H29" i="2"/>
  <c r="J28" i="2"/>
  <c r="H28" i="2"/>
  <c r="J27" i="2"/>
  <c r="H27" i="2"/>
  <c r="J26" i="2"/>
  <c r="H26" i="2"/>
  <c r="K23" i="2"/>
  <c r="I23" i="2"/>
  <c r="H23" i="2"/>
  <c r="G23" i="2"/>
  <c r="B30" i="3" s="1"/>
  <c r="J22" i="2"/>
  <c r="J23" i="2" s="1"/>
  <c r="H22" i="2"/>
  <c r="J20" i="2"/>
  <c r="J19" i="2"/>
  <c r="H19" i="2"/>
  <c r="J18" i="2"/>
  <c r="H18" i="2"/>
  <c r="H20" i="2" s="1"/>
  <c r="J14" i="2"/>
  <c r="H14" i="2"/>
  <c r="K13" i="2"/>
  <c r="I13" i="2"/>
  <c r="J13" i="2" s="1"/>
  <c r="H13" i="2"/>
  <c r="G13" i="2"/>
  <c r="J10" i="2"/>
  <c r="H10" i="2"/>
  <c r="K8" i="2"/>
  <c r="I8" i="2"/>
  <c r="J15" i="2" s="1"/>
  <c r="G8" i="2"/>
  <c r="H15" i="2" s="1"/>
  <c r="J7" i="2"/>
  <c r="J8" i="2" s="1"/>
  <c r="H7" i="2"/>
  <c r="H8" i="2" s="1"/>
  <c r="J5" i="2"/>
  <c r="J9" i="2" s="1"/>
  <c r="H5" i="2"/>
  <c r="H9" i="2" s="1"/>
</calcChain>
</file>

<file path=xl/sharedStrings.xml><?xml version="1.0" encoding="utf-8"?>
<sst xmlns="http://schemas.openxmlformats.org/spreadsheetml/2006/main" count="82" uniqueCount="45">
  <si>
    <r>
      <rPr>
        <b/>
        <sz val="20"/>
        <rFont val="Calibri"/>
      </rPr>
      <t xml:space="preserve">SFTR Public Data
</t>
    </r>
    <r>
      <rPr>
        <b/>
        <sz val="9"/>
        <color rgb="FF000000"/>
        <rFont val="Calibri"/>
      </rPr>
      <t>for week ending 20 March 2026</t>
    </r>
  </si>
  <si>
    <t>Cash Value (Eur mn)</t>
  </si>
  <si>
    <t>Percentage</t>
  </si>
  <si>
    <t>Number Of Transactions</t>
  </si>
  <si>
    <t>Collateral Market Value (Eur mn)*</t>
  </si>
  <si>
    <t>ALL SFTS</t>
  </si>
  <si>
    <t>Total SFT</t>
  </si>
  <si>
    <t>Total Repos</t>
  </si>
  <si>
    <t>Of which</t>
  </si>
  <si>
    <t>Total repurchase transactions (REPO)</t>
  </si>
  <si>
    <t>Total buy/sell-backs (SBSC)</t>
  </si>
  <si>
    <t>Total securities/commodities lending/ borrowing (SLEB)</t>
  </si>
  <si>
    <t>Total margin lending (MGLD)</t>
  </si>
  <si>
    <t>REPOS</t>
  </si>
  <si>
    <t>Cleared Repos</t>
  </si>
  <si>
    <t>Repurchase transactions (REPO)</t>
  </si>
  <si>
    <t>Buy/sell-backs (SBSC)</t>
  </si>
  <si>
    <t>*Percentages of the total in each type of repo</t>
  </si>
  <si>
    <t>Execution Venue</t>
  </si>
  <si>
    <t>EEA-based Trading Venues</t>
  </si>
  <si>
    <t>Non EEA-based Trading Venues</t>
  </si>
  <si>
    <t>OTC</t>
  </si>
  <si>
    <t>of which</t>
  </si>
  <si>
    <t>OTC registered post trade on a Trading Venue (MIC = XOFF)</t>
  </si>
  <si>
    <t>Pure OTC (MIC = XXXX)</t>
  </si>
  <si>
    <t>Counterparties</t>
  </si>
  <si>
    <t>EEA-EEA counterparties</t>
  </si>
  <si>
    <t>EEA-nonEEA counterparties</t>
  </si>
  <si>
    <t>NonEEA - EEA counterparties</t>
  </si>
  <si>
    <t>NonEEA-nonEEA counterparties</t>
  </si>
  <si>
    <t>New Reported Loan Values</t>
  </si>
  <si>
    <t>Repo</t>
  </si>
  <si>
    <t>SBSC</t>
  </si>
  <si>
    <t>SLEB</t>
  </si>
  <si>
    <t>MGLD</t>
  </si>
  <si>
    <t>New Reported Transaction Numbers</t>
  </si>
  <si>
    <t>EEA MIC</t>
  </si>
  <si>
    <t>nEEA MIC</t>
  </si>
  <si>
    <t>XOFF</t>
  </si>
  <si>
    <t>XXXX</t>
  </si>
  <si>
    <t>Location of Counterparties</t>
  </si>
  <si>
    <t>EEA-EEA</t>
  </si>
  <si>
    <t>EEA-nEEA</t>
  </si>
  <si>
    <t>nEEA-EEA</t>
  </si>
  <si>
    <t>nEEA-nEEA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</si>
</sst>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\ ###\ ###\ ###\ ###\ ##0.00"/>
    <numFmt numFmtId="165" formatCode="#0.0%"/>
  </numFmts>
  <fonts count="5" x14ac:knownFonts="1">
    <font>
      <sz val="11"/>
      <name val="Calibri"/>
    </font>
    <font>
      <b/>
      <sz val="11"/>
      <name val="Calibri"/>
    </font>
    <font>
      <sz val="11"/>
      <color rgb="FFFFFFFF"/>
      <name val="Calibri"/>
    </font>
    <font>
      <b/>
      <sz val="20"/>
      <name val="Calibri"/>
    </font>
    <font>
      <b/>
      <sz val="9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CE6F1"/>
      </patternFill>
    </fill>
    <fill>
      <patternFill patternType="solid">
        <fgColor rgb="FF366092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/>
    <xf numFmtId="164" fontId="0" fillId="0" borderId="0" xfId="0" applyNumberFormat="1"/>
    <xf numFmtId="164" fontId="1" fillId="2" borderId="0" xfId="0" applyNumberFormat="1" applyFont="1" applyFill="1"/>
    <xf numFmtId="165" fontId="0" fillId="0" borderId="0" xfId="0" applyNumberFormat="1"/>
    <xf numFmtId="165" fontId="1" fillId="2" borderId="0" xfId="0" applyNumberFormat="1" applyFont="1" applyFill="1"/>
    <xf numFmtId="0" fontId="0" fillId="0" borderId="0" xfId="0"/>
    <xf numFmtId="0" fontId="0" fillId="0" borderId="0" xfId="0" applyAlignment="1">
      <alignment horizontal="center" vertical="center" wrapText="1"/>
    </xf>
    <xf numFmtId="164" fontId="0" fillId="0" borderId="0" xfId="0" applyNumberFormat="1"/>
    <xf numFmtId="165" fontId="0" fillId="0" borderId="0" xfId="0" applyNumberFormat="1"/>
    <xf numFmtId="0" fontId="2" fillId="3" borderId="0" xfId="0" applyFont="1" applyFill="1"/>
    <xf numFmtId="164" fontId="2" fillId="3" borderId="0" xfId="0" applyNumberFormat="1" applyFont="1" applyFill="1"/>
    <xf numFmtId="165" fontId="2" fillId="3" borderId="0" xfId="0" applyNumberFormat="1" applyFont="1" applyFill="1"/>
    <xf numFmtId="0" fontId="1" fillId="2" borderId="0" xfId="0" applyFont="1" applyFill="1"/>
    <xf numFmtId="164" fontId="1" fillId="2" borderId="0" xfId="0" applyNumberFormat="1" applyFont="1" applyFill="1"/>
    <xf numFmtId="165" fontId="1" fillId="2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c:style val="2"/>
  <c:chart>
    <c:title>
      <c:tx>
        <c:rich>
          <a:bodyPr/>
          <a:lstStyle/>
          <a:p>
            <a:pPr>
              <a:defRPr sz="1800" b="0"/>
            </a:pPr>
            <a:r>
              <a:t>New Reported Loan Values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explosion val="5"/>
          <c:dLbls>
            <c:numFmt formatCode="0.00%" sourceLinked="0"/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'Images - EU'!$A$2:$A$5</c:f>
              <c:strCache>
                <c:ptCount val="4"/>
                <c:pt idx="0">
                  <c:v>Repo</c:v>
                </c:pt>
                <c:pt idx="1">
                  <c:v>SBSC</c:v>
                </c:pt>
                <c:pt idx="2">
                  <c:v>SLEB</c:v>
                </c:pt>
                <c:pt idx="3">
                  <c:v>MGLD</c:v>
                </c:pt>
              </c:strCache>
            </c:strRef>
          </c:cat>
          <c:val>
            <c:numRef>
              <c:f>'Images - EU'!$B$2:$B$5</c:f>
              <c:numCache>
                <c:formatCode>General</c:formatCode>
                <c:ptCount val="4"/>
                <c:pt idx="0">
                  <c:v>17263673.067222953</c:v>
                </c:pt>
                <c:pt idx="1">
                  <c:v>524024.16790593415</c:v>
                </c:pt>
                <c:pt idx="2">
                  <c:v>605748.12377717905</c:v>
                </c:pt>
                <c:pt idx="3">
                  <c:v>427.97598780999999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9983-45E6-A547-5337C84C8E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c:style val="2"/>
  <c:chart>
    <c:title>
      <c:tx>
        <c:rich>
          <a:bodyPr/>
          <a:lstStyle/>
          <a:p>
            <a:pPr>
              <a:defRPr sz="1800" b="0"/>
            </a:pPr>
            <a:r>
              <a:t>New Reported Transaction Numbers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explosion val="5"/>
          <c:dLbls>
            <c:numFmt formatCode="0.00%" sourceLinked="0"/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'Images - EU'!$A$15:$A$18</c:f>
              <c:strCache>
                <c:ptCount val="4"/>
                <c:pt idx="0">
                  <c:v>Repo</c:v>
                </c:pt>
                <c:pt idx="1">
                  <c:v>SBSC</c:v>
                </c:pt>
                <c:pt idx="2">
                  <c:v>SLEB</c:v>
                </c:pt>
                <c:pt idx="3">
                  <c:v>MGLD</c:v>
                </c:pt>
              </c:strCache>
            </c:strRef>
          </c:cat>
          <c:val>
            <c:numRef>
              <c:f>'Images - EU'!$B$15:$B$18</c:f>
              <c:numCache>
                <c:formatCode>General</c:formatCode>
                <c:ptCount val="4"/>
                <c:pt idx="0">
                  <c:v>516518</c:v>
                </c:pt>
                <c:pt idx="1">
                  <c:v>20439</c:v>
                </c:pt>
                <c:pt idx="2">
                  <c:v>1207828</c:v>
                </c:pt>
                <c:pt idx="3">
                  <c:v>3802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665A-46FC-B86B-5BB8BB5870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c:style val="2"/>
  <c:chart>
    <c:title>
      <c:tx>
        <c:rich>
          <a:bodyPr/>
          <a:lstStyle/>
          <a:p>
            <a:pPr>
              <a:defRPr sz="1800" b="0"/>
            </a:pPr>
            <a:r>
              <a:t>Execution Venue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explosion val="5"/>
          <c:dLbls>
            <c:numFmt formatCode="0.00%" sourceLinked="0"/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'Images - EU'!$A$27:$A$30</c:f>
              <c:strCache>
                <c:ptCount val="4"/>
                <c:pt idx="0">
                  <c:v>EEA MIC</c:v>
                </c:pt>
                <c:pt idx="1">
                  <c:v>nEEA MIC</c:v>
                </c:pt>
                <c:pt idx="2">
                  <c:v>XOFF</c:v>
                </c:pt>
                <c:pt idx="3">
                  <c:v>XXXX</c:v>
                </c:pt>
              </c:strCache>
            </c:strRef>
          </c:cat>
          <c:val>
            <c:numRef>
              <c:f>'Images - EU'!$B$27:$B$30</c:f>
              <c:numCache>
                <c:formatCode>General</c:formatCode>
                <c:ptCount val="4"/>
                <c:pt idx="0">
                  <c:v>7915308.9378351485</c:v>
                </c:pt>
                <c:pt idx="1">
                  <c:v>2728258.626526644</c:v>
                </c:pt>
                <c:pt idx="2">
                  <c:v>183964.33758293901</c:v>
                </c:pt>
                <c:pt idx="3">
                  <c:v>6960165.3331841547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B3BD-4708-8A8E-D57661B58C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c:style val="2"/>
  <c:chart>
    <c:title>
      <c:tx>
        <c:rich>
          <a:bodyPr/>
          <a:lstStyle/>
          <a:p>
            <a:pPr>
              <a:defRPr sz="1800" b="0"/>
            </a:pPr>
            <a:r>
              <a:t>Location of Counterparties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explosion val="5"/>
          <c:dLbls>
            <c:numFmt formatCode="0.00%" sourceLinked="0"/>
            <c:spPr>
              <a:noFill/>
              <a:ln>
                <a:noFill/>
              </a:ln>
              <a:effectLst/>
            </c:sp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'Images - EU'!$A$40:$A$43</c:f>
              <c:strCache>
                <c:ptCount val="4"/>
                <c:pt idx="0">
                  <c:v>EEA-EEA</c:v>
                </c:pt>
                <c:pt idx="1">
                  <c:v>EEA-nEEA</c:v>
                </c:pt>
                <c:pt idx="2">
                  <c:v>nEEA-EEA</c:v>
                </c:pt>
                <c:pt idx="3">
                  <c:v>nEEA-nEEA</c:v>
                </c:pt>
              </c:strCache>
            </c:strRef>
          </c:cat>
          <c:val>
            <c:numRef>
              <c:f>'Images - EU'!$B$40:$B$43</c:f>
              <c:numCache>
                <c:formatCode>General</c:formatCode>
                <c:ptCount val="4"/>
                <c:pt idx="0">
                  <c:v>8276506.6501638759</c:v>
                </c:pt>
                <c:pt idx="1">
                  <c:v>9499827.1488326993</c:v>
                </c:pt>
                <c:pt idx="2">
                  <c:v>11230.865219419</c:v>
                </c:pt>
                <c:pt idx="3">
                  <c:v>132.57091289300001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6A52-4A6E-8AC8-EB08E870E8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95250</xdr:colOff>
      <xdr:row>1</xdr:row>
      <xdr:rowOff>47625</xdr:rowOff>
    </xdr:from>
    <xdr:to>
      <xdr:col>13</xdr:col>
      <xdr:colOff>323850</xdr:colOff>
      <xdr:row>11</xdr:row>
      <xdr:rowOff>47625</xdr:rowOff>
    </xdr:to>
    <xdr:graphicFrame macro="">
      <xdr:nvGraphicFramePr>
        <xdr:cNvPr id="2" name="New Reported Loan Values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95250</xdr:colOff>
      <xdr:row>14</xdr:row>
      <xdr:rowOff>47625</xdr:rowOff>
    </xdr:from>
    <xdr:to>
      <xdr:col>13</xdr:col>
      <xdr:colOff>323850</xdr:colOff>
      <xdr:row>24</xdr:row>
      <xdr:rowOff>47625</xdr:rowOff>
    </xdr:to>
    <xdr:graphicFrame macro="">
      <xdr:nvGraphicFramePr>
        <xdr:cNvPr id="3" name="New Reported Transaction Numbers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95250</xdr:colOff>
      <xdr:row>26</xdr:row>
      <xdr:rowOff>47625</xdr:rowOff>
    </xdr:from>
    <xdr:to>
      <xdr:col>13</xdr:col>
      <xdr:colOff>323850</xdr:colOff>
      <xdr:row>36</xdr:row>
      <xdr:rowOff>47625</xdr:rowOff>
    </xdr:to>
    <xdr:graphicFrame macro="">
      <xdr:nvGraphicFramePr>
        <xdr:cNvPr id="4" name="Execution Venue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95250</xdr:colOff>
      <xdr:row>39</xdr:row>
      <xdr:rowOff>47625</xdr:rowOff>
    </xdr:from>
    <xdr:to>
      <xdr:col>13</xdr:col>
      <xdr:colOff>323850</xdr:colOff>
      <xdr:row>49</xdr:row>
      <xdr:rowOff>47625</xdr:rowOff>
    </xdr:to>
    <xdr:graphicFrame macro="">
      <xdr:nvGraphicFramePr>
        <xdr:cNvPr id="5" name="Location of Counterparties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9"/>
  <sheetViews>
    <sheetView tabSelected="1" workbookViewId="0">
      <selection sqref="A1:E1"/>
    </sheetView>
  </sheetViews>
  <sheetFormatPr defaultRowHeight="15" x14ac:dyDescent="0.25"/>
  <cols>
    <col min="2" max="2" width="9.140625" customWidth="1"/>
    <col min="3" max="5" width="2" customWidth="1"/>
    <col min="6" max="6" width="53.42578125" customWidth="1"/>
    <col min="7" max="7" width="19.42578125" style="2" customWidth="1"/>
    <col min="8" max="8" width="11.42578125" style="4" customWidth="1"/>
    <col min="9" max="9" width="23.28515625" customWidth="1"/>
    <col min="10" max="10" width="11.42578125" style="4" customWidth="1"/>
    <col min="11" max="11" width="32" style="2" customWidth="1"/>
  </cols>
  <sheetData>
    <row r="1" spans="1:11" ht="80.099999999999994" customHeight="1" x14ac:dyDescent="0.25">
      <c r="A1" s="6"/>
      <c r="B1" s="6"/>
      <c r="C1" s="6"/>
      <c r="D1" s="6"/>
      <c r="E1" s="6"/>
      <c r="F1" s="7" t="s">
        <v>0</v>
      </c>
      <c r="G1" s="8"/>
      <c r="H1" s="9"/>
      <c r="I1" s="6"/>
      <c r="J1" s="9"/>
      <c r="K1" s="8"/>
    </row>
    <row r="2" spans="1:11" x14ac:dyDescent="0.25">
      <c r="G2" s="3" t="s">
        <v>1</v>
      </c>
      <c r="H2" s="5" t="s">
        <v>2</v>
      </c>
      <c r="I2" s="1" t="s">
        <v>3</v>
      </c>
      <c r="J2" s="5" t="s">
        <v>2</v>
      </c>
      <c r="K2" s="3" t="s">
        <v>4</v>
      </c>
    </row>
    <row r="3" spans="1:11" x14ac:dyDescent="0.25">
      <c r="B3" s="10" t="s">
        <v>5</v>
      </c>
      <c r="C3" s="10"/>
      <c r="D3" s="10"/>
      <c r="E3" s="10"/>
      <c r="F3" s="10"/>
      <c r="G3" s="11"/>
      <c r="H3" s="12"/>
      <c r="I3" s="10"/>
      <c r="J3" s="12"/>
      <c r="K3" s="11"/>
    </row>
    <row r="4" spans="1:11" x14ac:dyDescent="0.25">
      <c r="B4" s="1"/>
      <c r="C4" s="1"/>
      <c r="D4" s="13" t="s">
        <v>6</v>
      </c>
      <c r="E4" s="13"/>
      <c r="F4" s="13"/>
      <c r="G4" s="3">
        <v>18393873.334893875</v>
      </c>
      <c r="H4" s="5"/>
      <c r="I4" s="1">
        <v>1748587</v>
      </c>
      <c r="J4" s="5"/>
      <c r="K4" s="3">
        <v>712765.11231114401</v>
      </c>
    </row>
    <row r="5" spans="1:11" x14ac:dyDescent="0.25">
      <c r="E5" s="6" t="s">
        <v>7</v>
      </c>
      <c r="F5" s="6"/>
      <c r="G5" s="2">
        <v>17787697.235128887</v>
      </c>
      <c r="H5" s="4">
        <f>G5/G4</f>
        <v>0.96704467358622892</v>
      </c>
      <c r="I5">
        <v>536957</v>
      </c>
      <c r="J5" s="4">
        <f>I5/I4</f>
        <v>0.30708051701173578</v>
      </c>
      <c r="K5" s="2">
        <v>555295.62420183397</v>
      </c>
    </row>
    <row r="6" spans="1:11" x14ac:dyDescent="0.25">
      <c r="F6" t="s">
        <v>8</v>
      </c>
    </row>
    <row r="7" spans="1:11" x14ac:dyDescent="0.25">
      <c r="F7" t="s">
        <v>9</v>
      </c>
      <c r="G7" s="2">
        <v>17263673.067222953</v>
      </c>
      <c r="H7" s="4">
        <f>G7/G5</f>
        <v>0.97054007829236943</v>
      </c>
      <c r="I7">
        <v>516518</v>
      </c>
      <c r="J7" s="4">
        <f>I7/I5</f>
        <v>0.96193549949064827</v>
      </c>
      <c r="K7" s="2">
        <v>559501.49891741294</v>
      </c>
    </row>
    <row r="8" spans="1:11" x14ac:dyDescent="0.25">
      <c r="F8" t="s">
        <v>10</v>
      </c>
      <c r="G8" s="2">
        <f>G5-G7</f>
        <v>524024.16790593415</v>
      </c>
      <c r="H8" s="4">
        <f>1-H7</f>
        <v>2.9459921707630565E-2</v>
      </c>
      <c r="I8">
        <f>I5-I7</f>
        <v>20439</v>
      </c>
      <c r="J8" s="4">
        <f>1-J7</f>
        <v>3.8064500509351729E-2</v>
      </c>
      <c r="K8" s="2">
        <f>K5-K7</f>
        <v>-4205.8747155789752</v>
      </c>
    </row>
    <row r="9" spans="1:11" x14ac:dyDescent="0.25">
      <c r="E9" s="6" t="s">
        <v>11</v>
      </c>
      <c r="F9" s="6"/>
      <c r="G9" s="2">
        <v>605748.12377717905</v>
      </c>
      <c r="H9" s="4">
        <f>1-H5-H10</f>
        <v>3.2932059101877714E-2</v>
      </c>
      <c r="I9">
        <v>1207828</v>
      </c>
      <c r="J9" s="4">
        <f>1-J5-J10</f>
        <v>0.69074515594591512</v>
      </c>
      <c r="K9" s="2">
        <v>155258.22206355701</v>
      </c>
    </row>
    <row r="10" spans="1:11" x14ac:dyDescent="0.25">
      <c r="E10" s="6" t="s">
        <v>12</v>
      </c>
      <c r="F10" s="6"/>
      <c r="G10" s="2">
        <v>427.97598780999999</v>
      </c>
      <c r="H10" s="4">
        <f>G10/G4</f>
        <v>2.326731189336361E-5</v>
      </c>
      <c r="I10">
        <v>3802</v>
      </c>
      <c r="J10" s="4">
        <f>I10/I4</f>
        <v>2.1743270423490511E-3</v>
      </c>
      <c r="K10" s="2">
        <v>2211.2660457530001</v>
      </c>
    </row>
    <row r="12" spans="1:11" x14ac:dyDescent="0.25">
      <c r="B12" s="10" t="s">
        <v>13</v>
      </c>
      <c r="C12" s="10"/>
      <c r="D12" s="10"/>
      <c r="E12" s="10"/>
      <c r="F12" s="10"/>
      <c r="G12" s="11"/>
      <c r="H12" s="12"/>
      <c r="I12" s="10"/>
      <c r="J12" s="12"/>
      <c r="K12" s="11"/>
    </row>
    <row r="13" spans="1:11" x14ac:dyDescent="0.25">
      <c r="B13" s="1"/>
      <c r="C13" s="1"/>
      <c r="D13" s="13" t="s">
        <v>14</v>
      </c>
      <c r="E13" s="13"/>
      <c r="F13" s="13"/>
      <c r="G13" s="3">
        <f>G14+G15</f>
        <v>9187866.8548149131</v>
      </c>
      <c r="H13" s="5">
        <f>G13/G5</f>
        <v>0.51652930299880606</v>
      </c>
      <c r="I13" s="1">
        <f>I14+I15</f>
        <v>307662</v>
      </c>
      <c r="J13" s="5">
        <f>I13/I5</f>
        <v>0.57297325484163542</v>
      </c>
      <c r="K13" s="3">
        <f>K14+K15</f>
        <v>-113141.37129811</v>
      </c>
    </row>
    <row r="14" spans="1:11" x14ac:dyDescent="0.25">
      <c r="E14" s="6" t="s">
        <v>15</v>
      </c>
      <c r="F14" s="6"/>
      <c r="G14" s="2">
        <v>9153883.5156730544</v>
      </c>
      <c r="H14" s="4">
        <f>G14/G7</f>
        <v>0.53023962397971636</v>
      </c>
      <c r="I14">
        <v>306505</v>
      </c>
      <c r="J14" s="4">
        <f>I14/I7</f>
        <v>0.59340623172861351</v>
      </c>
      <c r="K14" s="2">
        <v>-119630.08129811</v>
      </c>
    </row>
    <row r="15" spans="1:11" x14ac:dyDescent="0.25">
      <c r="E15" s="6" t="s">
        <v>16</v>
      </c>
      <c r="F15" s="6"/>
      <c r="G15" s="2">
        <v>33983.339141859004</v>
      </c>
      <c r="H15" s="4">
        <f>G15/G8</f>
        <v>6.4850709610704896E-2</v>
      </c>
      <c r="I15">
        <v>1157</v>
      </c>
      <c r="J15" s="4">
        <f>I15/I8</f>
        <v>5.6607466118694653E-2</v>
      </c>
      <c r="K15" s="2">
        <v>6488.71</v>
      </c>
    </row>
    <row r="16" spans="1:11" x14ac:dyDescent="0.25">
      <c r="E16" s="6" t="s">
        <v>17</v>
      </c>
      <c r="F16" s="6"/>
      <c r="G16" s="8"/>
      <c r="H16" s="9"/>
      <c r="I16" s="6"/>
      <c r="J16" s="9"/>
      <c r="K16" s="8"/>
    </row>
    <row r="17" spans="2:11" x14ac:dyDescent="0.25">
      <c r="B17" s="1"/>
      <c r="C17" s="1"/>
      <c r="D17" s="13" t="s">
        <v>18</v>
      </c>
      <c r="E17" s="13"/>
      <c r="F17" s="13"/>
      <c r="G17" s="14"/>
      <c r="H17" s="15"/>
      <c r="I17" s="13"/>
      <c r="J17" s="15"/>
      <c r="K17" s="14"/>
    </row>
    <row r="18" spans="2:11" x14ac:dyDescent="0.25">
      <c r="E18" s="6" t="s">
        <v>19</v>
      </c>
      <c r="F18" s="6"/>
      <c r="G18" s="2">
        <v>7915308.9378351485</v>
      </c>
      <c r="H18" s="4">
        <f>G18/G5</f>
        <v>0.44498783812236364</v>
      </c>
      <c r="I18">
        <v>280093</v>
      </c>
      <c r="J18" s="4">
        <f>I18/I5</f>
        <v>0.52163022364919354</v>
      </c>
      <c r="K18" s="2">
        <v>-91997.270004898994</v>
      </c>
    </row>
    <row r="19" spans="2:11" x14ac:dyDescent="0.25">
      <c r="E19" s="6" t="s">
        <v>20</v>
      </c>
      <c r="F19" s="6"/>
      <c r="G19" s="2">
        <v>2728258.626526644</v>
      </c>
      <c r="H19" s="4">
        <f>G19/G5</f>
        <v>0.15337896696029948</v>
      </c>
      <c r="I19">
        <v>47796</v>
      </c>
      <c r="J19" s="4">
        <f>I19/I5</f>
        <v>8.9012714239687721E-2</v>
      </c>
      <c r="K19" s="2">
        <v>15008.368518540001</v>
      </c>
    </row>
    <row r="20" spans="2:11" x14ac:dyDescent="0.25">
      <c r="E20" s="6" t="s">
        <v>21</v>
      </c>
      <c r="F20" s="6"/>
      <c r="G20" s="2">
        <v>7144129.670767094</v>
      </c>
      <c r="H20" s="4">
        <f>1-H18-H19</f>
        <v>0.40163319491733684</v>
      </c>
      <c r="I20">
        <v>209068</v>
      </c>
      <c r="J20" s="4">
        <f>1-J18-J19</f>
        <v>0.38935706211111876</v>
      </c>
      <c r="K20" s="2">
        <v>632284.52568819304</v>
      </c>
    </row>
    <row r="21" spans="2:11" x14ac:dyDescent="0.25">
      <c r="F21" t="s">
        <v>22</v>
      </c>
    </row>
    <row r="22" spans="2:11" x14ac:dyDescent="0.25">
      <c r="F22" t="s">
        <v>23</v>
      </c>
      <c r="G22" s="2">
        <v>183964.33758293901</v>
      </c>
      <c r="H22" s="4">
        <f>G22/G20</f>
        <v>2.5750419723720667E-2</v>
      </c>
      <c r="I22">
        <v>15176</v>
      </c>
      <c r="J22" s="4">
        <f>I22/I20</f>
        <v>7.258882277536495E-2</v>
      </c>
      <c r="K22" s="2">
        <v>78476.922372916</v>
      </c>
    </row>
    <row r="23" spans="2:11" x14ac:dyDescent="0.25">
      <c r="F23" t="s">
        <v>24</v>
      </c>
      <c r="G23" s="2">
        <f>G20-G22</f>
        <v>6960165.3331841547</v>
      </c>
      <c r="H23" s="4">
        <f>1-H22</f>
        <v>0.97424958027627928</v>
      </c>
      <c r="I23">
        <f>I20-I22</f>
        <v>193892</v>
      </c>
      <c r="J23" s="4">
        <f>1-J22</f>
        <v>0.92741117722463506</v>
      </c>
      <c r="K23" s="2">
        <f>K20-K22</f>
        <v>553807.60331527703</v>
      </c>
    </row>
    <row r="25" spans="2:11" x14ac:dyDescent="0.25">
      <c r="B25" s="1"/>
      <c r="C25" s="1"/>
      <c r="D25" s="13" t="s">
        <v>25</v>
      </c>
      <c r="E25" s="13"/>
      <c r="F25" s="13"/>
      <c r="G25" s="14"/>
      <c r="H25" s="15"/>
      <c r="I25" s="13"/>
      <c r="J25" s="15"/>
      <c r="K25" s="14"/>
    </row>
    <row r="26" spans="2:11" x14ac:dyDescent="0.25">
      <c r="E26" s="6" t="s">
        <v>26</v>
      </c>
      <c r="F26" s="6"/>
      <c r="G26" s="2">
        <v>8276506.6501638759</v>
      </c>
      <c r="H26" s="4">
        <f>G26/G5</f>
        <v>0.46529387928970478</v>
      </c>
      <c r="I26">
        <v>266503</v>
      </c>
      <c r="J26" s="4">
        <f>I26/I5</f>
        <v>0.49632093445098957</v>
      </c>
      <c r="K26" s="2">
        <v>-33832.668580409001</v>
      </c>
    </row>
    <row r="27" spans="2:11" x14ac:dyDescent="0.25">
      <c r="E27" s="6" t="s">
        <v>27</v>
      </c>
      <c r="F27" s="6"/>
      <c r="G27" s="2">
        <v>9499827.1488326993</v>
      </c>
      <c r="H27" s="4">
        <f>G27/G5</f>
        <v>0.53406728387930447</v>
      </c>
      <c r="I27">
        <v>269612</v>
      </c>
      <c r="J27" s="4">
        <f>I27/I5</f>
        <v>0.50211096977970304</v>
      </c>
      <c r="K27" s="2">
        <v>589128.29278224299</v>
      </c>
    </row>
    <row r="28" spans="2:11" x14ac:dyDescent="0.25">
      <c r="E28" s="6" t="s">
        <v>28</v>
      </c>
      <c r="F28" s="6"/>
      <c r="G28" s="2">
        <v>11230.865219419</v>
      </c>
      <c r="H28" s="4">
        <f>G28/G5</f>
        <v>6.3138387566206077E-4</v>
      </c>
      <c r="I28">
        <v>839</v>
      </c>
      <c r="J28" s="4">
        <f>I28/I5</f>
        <v>1.5625087297493096E-3</v>
      </c>
      <c r="K28" s="2">
        <v>0</v>
      </c>
    </row>
    <row r="29" spans="2:11" x14ac:dyDescent="0.25">
      <c r="E29" s="6" t="s">
        <v>29</v>
      </c>
      <c r="F29" s="6"/>
      <c r="G29" s="2">
        <v>132.57091289300001</v>
      </c>
      <c r="H29" s="4">
        <f>G29/G5</f>
        <v>7.4529553286518725E-6</v>
      </c>
      <c r="I29">
        <v>3</v>
      </c>
      <c r="J29" s="4">
        <f>I29/I5</f>
        <v>5.5870395581024179E-6</v>
      </c>
      <c r="K29" s="2">
        <v>0</v>
      </c>
    </row>
  </sheetData>
  <mergeCells count="21">
    <mergeCell ref="E29:F29"/>
    <mergeCell ref="E20:F20"/>
    <mergeCell ref="D25:K25"/>
    <mergeCell ref="E26:F26"/>
    <mergeCell ref="E27:F27"/>
    <mergeCell ref="E28:F28"/>
    <mergeCell ref="E15:F15"/>
    <mergeCell ref="E16:K16"/>
    <mergeCell ref="D17:K17"/>
    <mergeCell ref="E18:F18"/>
    <mergeCell ref="E19:F19"/>
    <mergeCell ref="E9:F9"/>
    <mergeCell ref="E10:F10"/>
    <mergeCell ref="B12:K12"/>
    <mergeCell ref="D13:F13"/>
    <mergeCell ref="E14:F14"/>
    <mergeCell ref="A1:E1"/>
    <mergeCell ref="F1:K1"/>
    <mergeCell ref="B3:K3"/>
    <mergeCell ref="D4:F4"/>
    <mergeCell ref="E5:F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9"/>
  <sheetViews>
    <sheetView workbookViewId="0"/>
  </sheetViews>
  <sheetFormatPr defaultRowHeight="15" x14ac:dyDescent="0.25"/>
  <cols>
    <col min="2" max="2" width="9.140625" customWidth="1"/>
    <col min="3" max="5" width="2" customWidth="1"/>
    <col min="6" max="6" width="53.42578125" customWidth="1"/>
    <col min="7" max="7" width="19.42578125" style="2" customWidth="1"/>
    <col min="8" max="8" width="11.42578125" style="4" customWidth="1"/>
    <col min="9" max="9" width="23.28515625" customWidth="1"/>
    <col min="10" max="10" width="11.42578125" style="4" customWidth="1"/>
    <col min="11" max="11" width="32" style="2" customWidth="1"/>
  </cols>
  <sheetData>
    <row r="1" spans="1:11" ht="80.099999999999994" customHeight="1" x14ac:dyDescent="0.25">
      <c r="A1" s="6"/>
      <c r="B1" s="6"/>
      <c r="C1" s="6"/>
      <c r="D1" s="6"/>
      <c r="E1" s="6"/>
      <c r="F1" s="7" t="s">
        <v>0</v>
      </c>
      <c r="G1" s="8"/>
      <c r="H1" s="9"/>
      <c r="I1" s="6"/>
      <c r="J1" s="9"/>
      <c r="K1" s="8"/>
    </row>
    <row r="2" spans="1:11" x14ac:dyDescent="0.25">
      <c r="G2" s="3" t="s">
        <v>1</v>
      </c>
      <c r="H2" s="5" t="s">
        <v>2</v>
      </c>
      <c r="I2" s="1" t="s">
        <v>3</v>
      </c>
      <c r="J2" s="5" t="s">
        <v>2</v>
      </c>
      <c r="K2" s="3" t="s">
        <v>4</v>
      </c>
    </row>
    <row r="3" spans="1:11" x14ac:dyDescent="0.25">
      <c r="B3" s="10" t="s">
        <v>5</v>
      </c>
      <c r="C3" s="10"/>
      <c r="D3" s="10"/>
      <c r="E3" s="10"/>
      <c r="F3" s="10"/>
      <c r="G3" s="11"/>
      <c r="H3" s="12"/>
      <c r="I3" s="10"/>
      <c r="J3" s="12"/>
      <c r="K3" s="11"/>
    </row>
    <row r="4" spans="1:11" x14ac:dyDescent="0.25">
      <c r="B4" s="1"/>
      <c r="C4" s="1"/>
      <c r="D4" s="13" t="s">
        <v>6</v>
      </c>
      <c r="E4" s="13"/>
      <c r="F4" s="13"/>
      <c r="G4" s="3">
        <v>17821854.381609716</v>
      </c>
      <c r="H4" s="5"/>
      <c r="I4" s="1">
        <v>3023841</v>
      </c>
      <c r="J4" s="5"/>
      <c r="K4" s="3">
        <v>223529875.19810781</v>
      </c>
    </row>
    <row r="5" spans="1:11" x14ac:dyDescent="0.25">
      <c r="E5" s="6" t="s">
        <v>7</v>
      </c>
      <c r="F5" s="6"/>
      <c r="G5" s="2">
        <v>14982120.937067799</v>
      </c>
      <c r="H5" s="4">
        <f>G5/G4</f>
        <v>0.84066004671925587</v>
      </c>
      <c r="I5">
        <v>464331</v>
      </c>
      <c r="J5" s="4">
        <f>I5/I4</f>
        <v>0.15355668502411338</v>
      </c>
      <c r="K5" s="2">
        <v>19442788.926473677</v>
      </c>
    </row>
    <row r="6" spans="1:11" x14ac:dyDescent="0.25">
      <c r="F6" t="s">
        <v>8</v>
      </c>
    </row>
    <row r="7" spans="1:11" x14ac:dyDescent="0.25">
      <c r="F7" t="s">
        <v>9</v>
      </c>
      <c r="G7" s="2">
        <v>14295494.286405085</v>
      </c>
      <c r="H7" s="4">
        <f>G7/G5</f>
        <v>0.95417026377327474</v>
      </c>
      <c r="I7">
        <v>440074</v>
      </c>
      <c r="J7" s="4">
        <f>I7/I5</f>
        <v>0.947759249328604</v>
      </c>
      <c r="K7" s="2">
        <v>19062187.677261651</v>
      </c>
    </row>
    <row r="8" spans="1:11" x14ac:dyDescent="0.25">
      <c r="F8" t="s">
        <v>10</v>
      </c>
      <c r="G8" s="2">
        <f>G5-G7</f>
        <v>686626.65066271462</v>
      </c>
      <c r="H8" s="4">
        <f>1-H7</f>
        <v>4.5829736226725259E-2</v>
      </c>
      <c r="I8">
        <f>I5-I7</f>
        <v>24257</v>
      </c>
      <c r="J8" s="4">
        <f>1-J7</f>
        <v>5.2240750671395997E-2</v>
      </c>
      <c r="K8" s="2">
        <f>K5-K7</f>
        <v>380601.2492120266</v>
      </c>
    </row>
    <row r="9" spans="1:11" x14ac:dyDescent="0.25">
      <c r="E9" s="6" t="s">
        <v>11</v>
      </c>
      <c r="F9" s="6"/>
      <c r="G9" s="2">
        <v>2699776.5716269822</v>
      </c>
      <c r="H9" s="4">
        <f>1-H5-H10</f>
        <v>0.15148684945001398</v>
      </c>
      <c r="I9">
        <v>1842772</v>
      </c>
      <c r="J9" s="4">
        <f>1-J5-J10</f>
        <v>0.60941431775017274</v>
      </c>
      <c r="K9" s="2">
        <v>202899388.93544281</v>
      </c>
    </row>
    <row r="10" spans="1:11" x14ac:dyDescent="0.25">
      <c r="E10" s="6" t="s">
        <v>12</v>
      </c>
      <c r="F10" s="6"/>
      <c r="G10" s="2">
        <v>139956.87291493401</v>
      </c>
      <c r="H10" s="4">
        <f>G10/G4</f>
        <v>7.8531038307301411E-3</v>
      </c>
      <c r="I10">
        <v>716738</v>
      </c>
      <c r="J10" s="4">
        <f>I10/I4</f>
        <v>0.23702899722571391</v>
      </c>
      <c r="K10" s="2">
        <v>1187697.3361913201</v>
      </c>
    </row>
    <row r="12" spans="1:11" x14ac:dyDescent="0.25">
      <c r="B12" s="10" t="s">
        <v>13</v>
      </c>
      <c r="C12" s="10"/>
      <c r="D12" s="10"/>
      <c r="E12" s="10"/>
      <c r="F12" s="10"/>
      <c r="G12" s="11"/>
      <c r="H12" s="12"/>
      <c r="I12" s="10"/>
      <c r="J12" s="12"/>
      <c r="K12" s="11"/>
    </row>
    <row r="13" spans="1:11" x14ac:dyDescent="0.25">
      <c r="B13" s="1"/>
      <c r="C13" s="1"/>
      <c r="D13" s="13" t="s">
        <v>14</v>
      </c>
      <c r="E13" s="13"/>
      <c r="F13" s="13"/>
      <c r="G13" s="3">
        <f>G14+G15</f>
        <v>6899533.3453939054</v>
      </c>
      <c r="H13" s="5">
        <f>G13/G5</f>
        <v>0.46051779813921567</v>
      </c>
      <c r="I13" s="1">
        <f>I14+I15</f>
        <v>191380</v>
      </c>
      <c r="J13" s="5">
        <f>I13/I5</f>
        <v>0.41216287519032757</v>
      </c>
      <c r="K13" s="3">
        <f>K14+K15</f>
        <v>4021477.2755235848</v>
      </c>
    </row>
    <row r="14" spans="1:11" x14ac:dyDescent="0.25">
      <c r="E14" s="6" t="s">
        <v>15</v>
      </c>
      <c r="F14" s="6"/>
      <c r="G14" s="2">
        <v>6873681.1574943243</v>
      </c>
      <c r="H14" s="4">
        <f>G14/G7</f>
        <v>0.48082850580627684</v>
      </c>
      <c r="I14">
        <v>190473</v>
      </c>
      <c r="J14" s="4">
        <f>I14/I7</f>
        <v>0.43282038929816347</v>
      </c>
      <c r="K14" s="2">
        <v>4009989.6538341749</v>
      </c>
    </row>
    <row r="15" spans="1:11" x14ac:dyDescent="0.25">
      <c r="E15" s="6" t="s">
        <v>16</v>
      </c>
      <c r="F15" s="6"/>
      <c r="G15" s="2">
        <v>25852.187899581</v>
      </c>
      <c r="H15" s="4">
        <f>G15/G8</f>
        <v>3.7651011469812777E-2</v>
      </c>
      <c r="I15">
        <v>907</v>
      </c>
      <c r="J15" s="4">
        <f>I15/I8</f>
        <v>3.7391268499814487E-2</v>
      </c>
      <c r="K15" s="2">
        <v>11487.62168941</v>
      </c>
    </row>
    <row r="16" spans="1:11" x14ac:dyDescent="0.25">
      <c r="E16" s="6" t="s">
        <v>17</v>
      </c>
      <c r="F16" s="6"/>
      <c r="G16" s="8"/>
      <c r="H16" s="9"/>
      <c r="I16" s="6"/>
      <c r="J16" s="9"/>
      <c r="K16" s="8"/>
    </row>
    <row r="17" spans="2:11" x14ac:dyDescent="0.25">
      <c r="B17" s="1"/>
      <c r="C17" s="1"/>
      <c r="D17" s="13" t="s">
        <v>18</v>
      </c>
      <c r="E17" s="13"/>
      <c r="F17" s="13"/>
      <c r="G17" s="14"/>
      <c r="H17" s="15"/>
      <c r="I17" s="13"/>
      <c r="J17" s="15"/>
      <c r="K17" s="14"/>
    </row>
    <row r="18" spans="2:11" x14ac:dyDescent="0.25">
      <c r="E18" s="6" t="s">
        <v>19</v>
      </c>
      <c r="F18" s="6"/>
      <c r="G18" s="2">
        <v>6175600.5643775677</v>
      </c>
      <c r="H18" s="4">
        <f>G18/G5</f>
        <v>0.41219801857948524</v>
      </c>
      <c r="I18">
        <v>181912</v>
      </c>
      <c r="J18" s="4">
        <f>I18/I5</f>
        <v>0.3917722486760522</v>
      </c>
      <c r="K18" s="2">
        <v>3087142.7253280892</v>
      </c>
    </row>
    <row r="19" spans="2:11" x14ac:dyDescent="0.25">
      <c r="E19" s="6" t="s">
        <v>20</v>
      </c>
      <c r="F19" s="6"/>
      <c r="G19" s="2">
        <v>2300732.7627677168</v>
      </c>
      <c r="H19" s="4">
        <f>G19/G5</f>
        <v>0.15356522433852418</v>
      </c>
      <c r="I19">
        <v>54568</v>
      </c>
      <c r="J19" s="4">
        <f>I19/I5</f>
        <v>0.11751961424070329</v>
      </c>
      <c r="K19" s="2">
        <v>5454283.074708025</v>
      </c>
    </row>
    <row r="20" spans="2:11" x14ac:dyDescent="0.25">
      <c r="E20" s="6" t="s">
        <v>21</v>
      </c>
      <c r="F20" s="6"/>
      <c r="G20" s="2">
        <v>6505433.6052640136</v>
      </c>
      <c r="H20" s="4">
        <f>1-H18-H19</f>
        <v>0.43423675708199061</v>
      </c>
      <c r="I20">
        <v>227804</v>
      </c>
      <c r="J20" s="4">
        <f>1-J18-J19</f>
        <v>0.49070813708324451</v>
      </c>
      <c r="K20" s="2">
        <v>10855263.759123122</v>
      </c>
    </row>
    <row r="21" spans="2:11" x14ac:dyDescent="0.25">
      <c r="F21" t="s">
        <v>22</v>
      </c>
    </row>
    <row r="22" spans="2:11" x14ac:dyDescent="0.25">
      <c r="F22" t="s">
        <v>23</v>
      </c>
      <c r="G22" s="2">
        <v>440749.632775807</v>
      </c>
      <c r="H22" s="4">
        <f>G22/G20</f>
        <v>6.7751000090011643E-2</v>
      </c>
      <c r="I22">
        <v>32707</v>
      </c>
      <c r="J22" s="4">
        <f>I22/I20</f>
        <v>0.14357517866235886</v>
      </c>
      <c r="K22" s="2">
        <v>4909995.850347016</v>
      </c>
    </row>
    <row r="23" spans="2:11" x14ac:dyDescent="0.25">
      <c r="F23" t="s">
        <v>24</v>
      </c>
      <c r="G23" s="2">
        <f>G20-G22</f>
        <v>6064683.9724882068</v>
      </c>
      <c r="H23" s="4">
        <f>1-H22</f>
        <v>0.93224899990998833</v>
      </c>
      <c r="I23">
        <f>I20-I22</f>
        <v>195097</v>
      </c>
      <c r="J23" s="4">
        <f>1-J22</f>
        <v>0.85642482133764108</v>
      </c>
      <c r="K23" s="2">
        <f>K20-K22</f>
        <v>5945267.9087761063</v>
      </c>
    </row>
    <row r="25" spans="2:11" x14ac:dyDescent="0.25">
      <c r="B25" s="1"/>
      <c r="C25" s="1"/>
      <c r="D25" s="13" t="s">
        <v>25</v>
      </c>
      <c r="E25" s="13"/>
      <c r="F25" s="13"/>
      <c r="G25" s="14"/>
      <c r="H25" s="15"/>
      <c r="I25" s="13"/>
      <c r="J25" s="15"/>
      <c r="K25" s="14"/>
    </row>
    <row r="26" spans="2:11" x14ac:dyDescent="0.25">
      <c r="E26" s="6" t="s">
        <v>26</v>
      </c>
      <c r="F26" s="6"/>
      <c r="G26" s="2">
        <v>7914693.0399036109</v>
      </c>
      <c r="H26" s="4">
        <f>G26/G5</f>
        <v>0.52827587450062474</v>
      </c>
      <c r="I26">
        <v>239742</v>
      </c>
      <c r="J26" s="4">
        <f>I26/I5</f>
        <v>0.51631702384721245</v>
      </c>
      <c r="K26" s="2">
        <v>3420494.3965297132</v>
      </c>
    </row>
    <row r="27" spans="2:11" x14ac:dyDescent="0.25">
      <c r="E27" s="6" t="s">
        <v>27</v>
      </c>
      <c r="F27" s="6"/>
      <c r="G27" s="2">
        <v>7028377.0348909842</v>
      </c>
      <c r="H27" s="4">
        <f>G27/G5</f>
        <v>0.46911762789885281</v>
      </c>
      <c r="I27">
        <v>223253</v>
      </c>
      <c r="J27" s="4">
        <f>I27/I5</f>
        <v>0.48080571833455016</v>
      </c>
      <c r="K27" s="2">
        <v>16021073.469864424</v>
      </c>
    </row>
    <row r="28" spans="2:11" x14ac:dyDescent="0.25">
      <c r="E28" s="6" t="s">
        <v>28</v>
      </c>
      <c r="F28" s="6"/>
      <c r="G28" s="2">
        <v>36545.805466343001</v>
      </c>
      <c r="H28" s="4">
        <f>G28/G5</f>
        <v>2.4392945177690913E-3</v>
      </c>
      <c r="I28">
        <v>1244</v>
      </c>
      <c r="J28" s="4">
        <f>I28/I5</f>
        <v>2.6791232978198741E-3</v>
      </c>
      <c r="K28" s="2">
        <v>149.009707158</v>
      </c>
    </row>
    <row r="29" spans="2:11" x14ac:dyDescent="0.25">
      <c r="E29" s="6" t="s">
        <v>29</v>
      </c>
      <c r="F29" s="6"/>
      <c r="G29" s="2">
        <v>2505.056806861</v>
      </c>
      <c r="H29" s="4">
        <f>G29/G5</f>
        <v>1.6720308275333366E-4</v>
      </c>
      <c r="I29">
        <v>83</v>
      </c>
      <c r="J29" s="4">
        <f>I29/I5</f>
        <v>1.7875179559409128E-4</v>
      </c>
      <c r="K29" s="2">
        <v>1072.05037238</v>
      </c>
    </row>
  </sheetData>
  <mergeCells count="21">
    <mergeCell ref="E29:F29"/>
    <mergeCell ref="E20:F20"/>
    <mergeCell ref="D25:K25"/>
    <mergeCell ref="E26:F26"/>
    <mergeCell ref="E27:F27"/>
    <mergeCell ref="E28:F28"/>
    <mergeCell ref="E15:F15"/>
    <mergeCell ref="E16:K16"/>
    <mergeCell ref="D17:K17"/>
    <mergeCell ref="E18:F18"/>
    <mergeCell ref="E19:F19"/>
    <mergeCell ref="E9:F9"/>
    <mergeCell ref="E10:F10"/>
    <mergeCell ref="B12:K12"/>
    <mergeCell ref="D13:F13"/>
    <mergeCell ref="E14:F14"/>
    <mergeCell ref="A1:E1"/>
    <mergeCell ref="F1:K1"/>
    <mergeCell ref="B3:K3"/>
    <mergeCell ref="D4:F4"/>
    <mergeCell ref="E5:F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43"/>
  <sheetViews>
    <sheetView workbookViewId="0"/>
  </sheetViews>
  <sheetFormatPr defaultRowHeight="30" customHeight="1" x14ac:dyDescent="0.25"/>
  <sheetData>
    <row r="1" spans="1:2" x14ac:dyDescent="0.25">
      <c r="A1" t="s">
        <v>30</v>
      </c>
    </row>
    <row r="2" spans="1:2" x14ac:dyDescent="0.25">
      <c r="A2" t="s">
        <v>31</v>
      </c>
      <c r="B2">
        <f>'NEWT - EU'!$G$7</f>
        <v>17263673.067222953</v>
      </c>
    </row>
    <row r="3" spans="1:2" x14ac:dyDescent="0.25">
      <c r="A3" t="s">
        <v>32</v>
      </c>
      <c r="B3">
        <f>'NEWT - EU'!$G$8</f>
        <v>524024.16790593415</v>
      </c>
    </row>
    <row r="4" spans="1:2" x14ac:dyDescent="0.25">
      <c r="A4" t="s">
        <v>33</v>
      </c>
      <c r="B4">
        <f>'NEWT - EU'!$G$9</f>
        <v>605748.12377717905</v>
      </c>
    </row>
    <row r="5" spans="1:2" x14ac:dyDescent="0.25">
      <c r="A5" t="s">
        <v>34</v>
      </c>
      <c r="B5">
        <f>'NEWT - EU'!$G$10</f>
        <v>427.97598780999999</v>
      </c>
    </row>
    <row r="14" spans="1:2" x14ac:dyDescent="0.25">
      <c r="A14" t="s">
        <v>35</v>
      </c>
    </row>
    <row r="15" spans="1:2" x14ac:dyDescent="0.25">
      <c r="A15" t="s">
        <v>31</v>
      </c>
      <c r="B15">
        <f>'NEWT - EU'!$I$7</f>
        <v>516518</v>
      </c>
    </row>
    <row r="16" spans="1:2" x14ac:dyDescent="0.25">
      <c r="A16" t="s">
        <v>32</v>
      </c>
      <c r="B16">
        <f>'NEWT - EU'!$I$8</f>
        <v>20439</v>
      </c>
    </row>
    <row r="17" spans="1:2" x14ac:dyDescent="0.25">
      <c r="A17" t="s">
        <v>33</v>
      </c>
      <c r="B17">
        <f>'NEWT - EU'!$I$9</f>
        <v>1207828</v>
      </c>
    </row>
    <row r="18" spans="1:2" x14ac:dyDescent="0.25">
      <c r="A18" t="s">
        <v>34</v>
      </c>
      <c r="B18">
        <f>'NEWT - EU'!$I$10</f>
        <v>3802</v>
      </c>
    </row>
    <row r="26" spans="1:2" x14ac:dyDescent="0.25">
      <c r="A26" t="s">
        <v>18</v>
      </c>
    </row>
    <row r="27" spans="1:2" x14ac:dyDescent="0.25">
      <c r="A27" t="s">
        <v>36</v>
      </c>
      <c r="B27">
        <f>'NEWT - EU'!$G$18</f>
        <v>7915308.9378351485</v>
      </c>
    </row>
    <row r="28" spans="1:2" x14ac:dyDescent="0.25">
      <c r="A28" t="s">
        <v>37</v>
      </c>
      <c r="B28">
        <f>'NEWT - EU'!$G$19</f>
        <v>2728258.626526644</v>
      </c>
    </row>
    <row r="29" spans="1:2" x14ac:dyDescent="0.25">
      <c r="A29" t="s">
        <v>38</v>
      </c>
      <c r="B29">
        <f>'NEWT - EU'!$G$22</f>
        <v>183964.33758293901</v>
      </c>
    </row>
    <row r="30" spans="1:2" x14ac:dyDescent="0.25">
      <c r="A30" t="s">
        <v>39</v>
      </c>
      <c r="B30">
        <f>'NEWT - EU'!$G$23</f>
        <v>6960165.3331841547</v>
      </c>
    </row>
    <row r="39" spans="1:2" x14ac:dyDescent="0.25">
      <c r="A39" t="s">
        <v>40</v>
      </c>
    </row>
    <row r="40" spans="1:2" x14ac:dyDescent="0.25">
      <c r="A40" t="s">
        <v>41</v>
      </c>
      <c r="B40">
        <f>'NEWT - EU'!$G$26</f>
        <v>8276506.6501638759</v>
      </c>
    </row>
    <row r="41" spans="1:2" x14ac:dyDescent="0.25">
      <c r="A41" t="s">
        <v>42</v>
      </c>
      <c r="B41">
        <f>'NEWT - EU'!$G$27</f>
        <v>9499827.1488326993</v>
      </c>
    </row>
    <row r="42" spans="1:2" x14ac:dyDescent="0.25">
      <c r="A42" t="s">
        <v>43</v>
      </c>
      <c r="B42">
        <f>'NEWT - EU'!$G$28</f>
        <v>11230.865219419</v>
      </c>
    </row>
    <row r="43" spans="1:2" x14ac:dyDescent="0.25">
      <c r="A43" t="s">
        <v>44</v>
      </c>
      <c r="B43">
        <f>'NEWT - EU'!$G$29</f>
        <v>132.57091289300001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NEWT - EU</vt:lpstr>
      <vt:lpstr>Outstanding - EU</vt:lpstr>
      <vt:lpstr>Images - EU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Siobhan Benrejdal</dc:creator>
  <cp:lastModifiedBy>Siobhan Benrejdal</cp:lastModifiedBy>
  <dcterms:created xsi:type="dcterms:W3CDTF">2026-03-27T13:17:07Z</dcterms:created>
  <dcterms:modified xsi:type="dcterms:W3CDTF">2026-03-27T13:17:07Z</dcterms:modified>
</cp:coreProperties>
</file>