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ma01-my.sharepoint.com/personal/siobhan_benrejdal_icmagroup_org/Documents/Desktop/"/>
    </mc:Choice>
  </mc:AlternateContent>
  <xr:revisionPtr revIDLastSave="0" documentId="8_{3D84E1D0-BA2C-4413-ACCD-D5DF8E4972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EWT - EU" sheetId="2" r:id="rId1"/>
    <sheet name="Outstanding - EU" sheetId="5" r:id="rId2"/>
    <sheet name="Images - EU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3" l="1"/>
  <c r="B42" i="3"/>
  <c r="B41" i="3"/>
  <c r="B40" i="3"/>
  <c r="B30" i="3"/>
  <c r="B29" i="3"/>
  <c r="B28" i="3"/>
  <c r="B27" i="3"/>
  <c r="B18" i="3"/>
  <c r="B17" i="3"/>
  <c r="B15" i="3"/>
  <c r="B5" i="3"/>
  <c r="B4" i="3"/>
  <c r="B2" i="3"/>
  <c r="J29" i="5"/>
  <c r="H29" i="5"/>
  <c r="J28" i="5"/>
  <c r="H28" i="5"/>
  <c r="J27" i="5"/>
  <c r="H27" i="5"/>
  <c r="J26" i="5"/>
  <c r="H26" i="5"/>
  <c r="K23" i="5"/>
  <c r="J23" i="5"/>
  <c r="I23" i="5"/>
  <c r="H23" i="5"/>
  <c r="G23" i="5"/>
  <c r="J22" i="5"/>
  <c r="H22" i="5"/>
  <c r="J19" i="5"/>
  <c r="H19" i="5"/>
  <c r="J18" i="5"/>
  <c r="J20" i="5" s="1"/>
  <c r="H18" i="5"/>
  <c r="H20" i="5" s="1"/>
  <c r="J14" i="5"/>
  <c r="H14" i="5"/>
  <c r="K13" i="5"/>
  <c r="J13" i="5"/>
  <c r="I13" i="5"/>
  <c r="G13" i="5"/>
  <c r="H13" i="5" s="1"/>
  <c r="J10" i="5"/>
  <c r="H10" i="5"/>
  <c r="J9" i="5"/>
  <c r="H9" i="5"/>
  <c r="K8" i="5"/>
  <c r="I8" i="5"/>
  <c r="J15" i="5" s="1"/>
  <c r="H8" i="5"/>
  <c r="G8" i="5"/>
  <c r="H15" i="5" s="1"/>
  <c r="J7" i="5"/>
  <c r="J8" i="5" s="1"/>
  <c r="H7" i="5"/>
  <c r="J5" i="5"/>
  <c r="H5" i="5"/>
  <c r="J29" i="2"/>
  <c r="H29" i="2"/>
  <c r="J28" i="2"/>
  <c r="H28" i="2"/>
  <c r="J27" i="2"/>
  <c r="H27" i="2"/>
  <c r="J26" i="2"/>
  <c r="H26" i="2"/>
  <c r="K23" i="2"/>
  <c r="J23" i="2"/>
  <c r="I23" i="2"/>
  <c r="G23" i="2"/>
  <c r="J22" i="2"/>
  <c r="H22" i="2"/>
  <c r="H23" i="2" s="1"/>
  <c r="J19" i="2"/>
  <c r="H19" i="2"/>
  <c r="J18" i="2"/>
  <c r="J20" i="2" s="1"/>
  <c r="H18" i="2"/>
  <c r="H20" i="2" s="1"/>
  <c r="J14" i="2"/>
  <c r="H14" i="2"/>
  <c r="K13" i="2"/>
  <c r="I13" i="2"/>
  <c r="J13" i="2" s="1"/>
  <c r="G13" i="2"/>
  <c r="H13" i="2" s="1"/>
  <c r="J10" i="2"/>
  <c r="H10" i="2"/>
  <c r="J9" i="2"/>
  <c r="H9" i="2"/>
  <c r="K8" i="2"/>
  <c r="J8" i="2"/>
  <c r="I8" i="2"/>
  <c r="J15" i="2" s="1"/>
  <c r="H8" i="2"/>
  <c r="G8" i="2"/>
  <c r="B3" i="3" s="1"/>
  <c r="J7" i="2"/>
  <c r="H7" i="2"/>
  <c r="J5" i="2"/>
  <c r="H5" i="2"/>
  <c r="B16" i="3" l="1"/>
  <c r="H15" i="2"/>
</calcChain>
</file>

<file path=xl/sharedStrings.xml><?xml version="1.0" encoding="utf-8"?>
<sst xmlns="http://schemas.openxmlformats.org/spreadsheetml/2006/main" count="82" uniqueCount="45">
  <si>
    <r>
      <rPr>
        <b/>
        <sz val="20"/>
        <rFont val="Calibri"/>
      </rPr>
      <t xml:space="preserve">SFTR Public Data
</t>
    </r>
    <r>
      <rPr>
        <b/>
        <sz val="9"/>
        <color rgb="FF000000"/>
        <rFont val="Calibri"/>
      </rPr>
      <t>for week ending 17 July 2026</t>
    </r>
  </si>
  <si>
    <t>Cash Value (Eur mn)</t>
  </si>
  <si>
    <t>Percentage</t>
  </si>
  <si>
    <t>Number Of Transactions</t>
  </si>
  <si>
    <t>Collateral Market Value (Eur mn)*</t>
  </si>
  <si>
    <t>ALL SFTS</t>
  </si>
  <si>
    <t>Total SFT</t>
  </si>
  <si>
    <t>Total Repos</t>
  </si>
  <si>
    <t>Of which</t>
  </si>
  <si>
    <t>Total repurchase transactions (REPO)</t>
  </si>
  <si>
    <t>Total buy/sell-backs (SBSC)</t>
  </si>
  <si>
    <t>Total securities/commodities lending/ borrowing (SLEB)</t>
  </si>
  <si>
    <t>Total margin lending (MGLD)</t>
  </si>
  <si>
    <t>REPOS</t>
  </si>
  <si>
    <t>Cleared Repos</t>
  </si>
  <si>
    <t>Repurchase transactions (REPO)</t>
  </si>
  <si>
    <t>Buy/sell-backs (SBSC)</t>
  </si>
  <si>
    <t>*Percentages of the total in each type of repo</t>
  </si>
  <si>
    <t>Execution Venue</t>
  </si>
  <si>
    <t>EEA-based Trading Venues</t>
  </si>
  <si>
    <t>Non EEA-based Trading Venues</t>
  </si>
  <si>
    <t>OTC</t>
  </si>
  <si>
    <t>of which</t>
  </si>
  <si>
    <t>OTC registered post trade on a Trading Venue (MIC = XOFF)</t>
  </si>
  <si>
    <t>Pure OTC (MIC = XXXX)</t>
  </si>
  <si>
    <t>Counterparties</t>
  </si>
  <si>
    <t>EEA-EEA counterparties</t>
  </si>
  <si>
    <t>EEA-nonEEA counterparties</t>
  </si>
  <si>
    <t>NonEEA - EEA counterparties</t>
  </si>
  <si>
    <t>NonEEA-nonEEA counterparties</t>
  </si>
  <si>
    <t>New Reported Loan Values</t>
  </si>
  <si>
    <t>Repo</t>
  </si>
  <si>
    <t>SBSC</t>
  </si>
  <si>
    <t>SLEB</t>
  </si>
  <si>
    <t>MGLD</t>
  </si>
  <si>
    <t>New Reported Transaction Numbers</t>
  </si>
  <si>
    <t>EEA MIC</t>
  </si>
  <si>
    <t>nEEA MIC</t>
  </si>
  <si>
    <t>XOFF</t>
  </si>
  <si>
    <t>XXXX</t>
  </si>
  <si>
    <t>Location of Counterparties</t>
  </si>
  <si>
    <t>EEA-EEA</t>
  </si>
  <si>
    <t>EEA-nEEA</t>
  </si>
  <si>
    <t>nEEA-EEA</t>
  </si>
  <si>
    <t>nEEA-nEEA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</si>
</sst>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#\ ##0.00"/>
    <numFmt numFmtId="165" formatCode="#0.0%"/>
  </numFmts>
  <fonts count="5" x14ac:knownFonts="1">
    <font>
      <sz val="11"/>
      <name val="Calibri"/>
    </font>
    <font>
      <b/>
      <sz val="11"/>
      <name val="Calibri"/>
    </font>
    <font>
      <sz val="11"/>
      <color rgb="FFFFFFFF"/>
      <name val="Calibri"/>
    </font>
    <font>
      <b/>
      <sz val="20"/>
      <name val="Calibri"/>
    </font>
    <font>
      <b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CE6F1"/>
      </patternFill>
    </fill>
    <fill>
      <patternFill patternType="solid">
        <fgColor rgb="FF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164" fontId="0" fillId="0" borderId="0" xfId="0" applyNumberFormat="1"/>
    <xf numFmtId="164" fontId="1" fillId="2" borderId="0" xfId="0" applyNumberFormat="1" applyFont="1" applyFill="1"/>
    <xf numFmtId="165" fontId="0" fillId="0" borderId="0" xfId="0" applyNumberFormat="1"/>
    <xf numFmtId="165" fontId="1" fillId="2" borderId="0" xfId="0" applyNumberFormat="1" applyFont="1" applyFill="1"/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0" fontId="2" fillId="3" borderId="0" xfId="0" applyFont="1" applyFill="1"/>
    <xf numFmtId="164" fontId="2" fillId="3" borderId="0" xfId="0" applyNumberFormat="1" applyFont="1" applyFill="1"/>
    <xf numFmtId="165" fontId="2" fillId="3" borderId="0" xfId="0" applyNumberFormat="1" applyFont="1" applyFill="1"/>
    <xf numFmtId="0" fontId="1" fillId="2" borderId="0" xfId="0" applyFont="1" applyFill="1"/>
    <xf numFmtId="164" fontId="1" fillId="2" borderId="0" xfId="0" applyNumberFormat="1" applyFont="1" applyFill="1"/>
    <xf numFmtId="165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New Reported Loan Values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EU'!$A$2:$A$5</c:f>
              <c:strCache>
                <c:ptCount val="4"/>
                <c:pt idx="0">
                  <c:v>Repo</c:v>
                </c:pt>
                <c:pt idx="1">
                  <c:v>SBSC</c:v>
                </c:pt>
                <c:pt idx="2">
                  <c:v>SLEB</c:v>
                </c:pt>
                <c:pt idx="3">
                  <c:v>MGLD</c:v>
                </c:pt>
              </c:strCache>
            </c:strRef>
          </c:cat>
          <c:val>
            <c:numRef>
              <c:f>'Images - EU'!$B$2:$B$5</c:f>
              <c:numCache>
                <c:formatCode>General</c:formatCode>
                <c:ptCount val="4"/>
                <c:pt idx="0">
                  <c:v>17227357.354315035</c:v>
                </c:pt>
                <c:pt idx="1">
                  <c:v>414619.28814922273</c:v>
                </c:pt>
                <c:pt idx="2">
                  <c:v>577651.76608511503</c:v>
                </c:pt>
                <c:pt idx="3">
                  <c:v>359.20166499800001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E463-4600-84A3-49BB648DE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New Reported Transaction Numbers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EU'!$A$15:$A$18</c:f>
              <c:strCache>
                <c:ptCount val="4"/>
                <c:pt idx="0">
                  <c:v>Repo</c:v>
                </c:pt>
                <c:pt idx="1">
                  <c:v>SBSC</c:v>
                </c:pt>
                <c:pt idx="2">
                  <c:v>SLEB</c:v>
                </c:pt>
                <c:pt idx="3">
                  <c:v>MGLD</c:v>
                </c:pt>
              </c:strCache>
            </c:strRef>
          </c:cat>
          <c:val>
            <c:numRef>
              <c:f>'Images - EU'!$B$15:$B$18</c:f>
              <c:numCache>
                <c:formatCode>General</c:formatCode>
                <c:ptCount val="4"/>
                <c:pt idx="0">
                  <c:v>493157</c:v>
                </c:pt>
                <c:pt idx="1">
                  <c:v>20725</c:v>
                </c:pt>
                <c:pt idx="2">
                  <c:v>1289899</c:v>
                </c:pt>
                <c:pt idx="3">
                  <c:v>4095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8CE-4934-962B-6EB70082E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Execution Venue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EU'!$A$27:$A$30</c:f>
              <c:strCache>
                <c:ptCount val="4"/>
                <c:pt idx="0">
                  <c:v>EEA MIC</c:v>
                </c:pt>
                <c:pt idx="1">
                  <c:v>nEEA MIC</c:v>
                </c:pt>
                <c:pt idx="2">
                  <c:v>XOFF</c:v>
                </c:pt>
                <c:pt idx="3">
                  <c:v>XXXX</c:v>
                </c:pt>
              </c:strCache>
            </c:strRef>
          </c:cat>
          <c:val>
            <c:numRef>
              <c:f>'Images - EU'!$B$27:$B$30</c:f>
              <c:numCache>
                <c:formatCode>General</c:formatCode>
                <c:ptCount val="4"/>
                <c:pt idx="0">
                  <c:v>8303638.7888035607</c:v>
                </c:pt>
                <c:pt idx="1">
                  <c:v>3169173.1739605968</c:v>
                </c:pt>
                <c:pt idx="2">
                  <c:v>178075.86437327199</c:v>
                </c:pt>
                <c:pt idx="3">
                  <c:v>5991088.8153268257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AB0-4DC3-881A-1A65D7E06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Location of Counterparties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EU'!$A$40:$A$43</c:f>
              <c:strCache>
                <c:ptCount val="4"/>
                <c:pt idx="0">
                  <c:v>EEA-EEA</c:v>
                </c:pt>
                <c:pt idx="1">
                  <c:v>EEA-nEEA</c:v>
                </c:pt>
                <c:pt idx="2">
                  <c:v>nEEA-EEA</c:v>
                </c:pt>
                <c:pt idx="3">
                  <c:v>nEEA-nEEA</c:v>
                </c:pt>
              </c:strCache>
            </c:strRef>
          </c:cat>
          <c:val>
            <c:numRef>
              <c:f>'Images - EU'!$B$40:$B$43</c:f>
              <c:numCache>
                <c:formatCode>General</c:formatCode>
                <c:ptCount val="4"/>
                <c:pt idx="0">
                  <c:v>8432820.5383659117</c:v>
                </c:pt>
                <c:pt idx="1">
                  <c:v>9197905.4416382238</c:v>
                </c:pt>
                <c:pt idx="2">
                  <c:v>10785.062606385</c:v>
                </c:pt>
                <c:pt idx="3">
                  <c:v>465.59985373500001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27A2-4B2A-8185-DB078A343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</xdr:row>
      <xdr:rowOff>47625</xdr:rowOff>
    </xdr:from>
    <xdr:to>
      <xdr:col>13</xdr:col>
      <xdr:colOff>323850</xdr:colOff>
      <xdr:row>11</xdr:row>
      <xdr:rowOff>47625</xdr:rowOff>
    </xdr:to>
    <xdr:graphicFrame macro="">
      <xdr:nvGraphicFramePr>
        <xdr:cNvPr id="2" name="New Reported Loan Values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95250</xdr:colOff>
      <xdr:row>14</xdr:row>
      <xdr:rowOff>47625</xdr:rowOff>
    </xdr:from>
    <xdr:to>
      <xdr:col>13</xdr:col>
      <xdr:colOff>323850</xdr:colOff>
      <xdr:row>24</xdr:row>
      <xdr:rowOff>47625</xdr:rowOff>
    </xdr:to>
    <xdr:graphicFrame macro="">
      <xdr:nvGraphicFramePr>
        <xdr:cNvPr id="3" name="New Reported Transaction Numbers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95250</xdr:colOff>
      <xdr:row>26</xdr:row>
      <xdr:rowOff>47625</xdr:rowOff>
    </xdr:from>
    <xdr:to>
      <xdr:col>13</xdr:col>
      <xdr:colOff>323850</xdr:colOff>
      <xdr:row>36</xdr:row>
      <xdr:rowOff>47625</xdr:rowOff>
    </xdr:to>
    <xdr:graphicFrame macro="">
      <xdr:nvGraphicFramePr>
        <xdr:cNvPr id="4" name="Execution Venu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95250</xdr:colOff>
      <xdr:row>39</xdr:row>
      <xdr:rowOff>47625</xdr:rowOff>
    </xdr:from>
    <xdr:to>
      <xdr:col>13</xdr:col>
      <xdr:colOff>323850</xdr:colOff>
      <xdr:row>49</xdr:row>
      <xdr:rowOff>47625</xdr:rowOff>
    </xdr:to>
    <xdr:graphicFrame macro="">
      <xdr:nvGraphicFramePr>
        <xdr:cNvPr id="5" name="Location of Counterparties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sqref="A1:E1"/>
    </sheetView>
  </sheetViews>
  <sheetFormatPr defaultRowHeight="15" x14ac:dyDescent="0.25"/>
  <cols>
    <col min="2" max="2" width="9.140625" customWidth="1"/>
    <col min="3" max="5" width="2" customWidth="1"/>
    <col min="6" max="6" width="53.42578125" customWidth="1"/>
    <col min="7" max="7" width="19.42578125" style="2" customWidth="1"/>
    <col min="8" max="8" width="11.42578125" style="4" customWidth="1"/>
    <col min="9" max="9" width="23.28515625" customWidth="1"/>
    <col min="10" max="10" width="11.42578125" style="4" customWidth="1"/>
    <col min="11" max="11" width="32" style="2" customWidth="1"/>
  </cols>
  <sheetData>
    <row r="1" spans="1:11" ht="80.099999999999994" customHeight="1" x14ac:dyDescent="0.25">
      <c r="A1" s="6"/>
      <c r="B1" s="6"/>
      <c r="C1" s="6"/>
      <c r="D1" s="6"/>
      <c r="E1" s="6"/>
      <c r="F1" s="7" t="s">
        <v>0</v>
      </c>
      <c r="G1" s="8"/>
      <c r="H1" s="9"/>
      <c r="I1" s="6"/>
      <c r="J1" s="9"/>
      <c r="K1" s="8"/>
    </row>
    <row r="2" spans="1:11" x14ac:dyDescent="0.25">
      <c r="G2" s="3" t="s">
        <v>1</v>
      </c>
      <c r="H2" s="5" t="s">
        <v>2</v>
      </c>
      <c r="I2" s="1" t="s">
        <v>3</v>
      </c>
      <c r="J2" s="5" t="s">
        <v>2</v>
      </c>
      <c r="K2" s="3" t="s">
        <v>4</v>
      </c>
    </row>
    <row r="3" spans="1:11" x14ac:dyDescent="0.25">
      <c r="B3" s="10" t="s">
        <v>5</v>
      </c>
      <c r="C3" s="10"/>
      <c r="D3" s="10"/>
      <c r="E3" s="10"/>
      <c r="F3" s="10"/>
      <c r="G3" s="11"/>
      <c r="H3" s="12"/>
      <c r="I3" s="10"/>
      <c r="J3" s="12"/>
      <c r="K3" s="11"/>
    </row>
    <row r="4" spans="1:11" x14ac:dyDescent="0.25">
      <c r="B4" s="1"/>
      <c r="C4" s="1"/>
      <c r="D4" s="13" t="s">
        <v>6</v>
      </c>
      <c r="E4" s="13"/>
      <c r="F4" s="13"/>
      <c r="G4" s="3">
        <v>18219987.610214368</v>
      </c>
      <c r="H4" s="5"/>
      <c r="I4" s="1">
        <v>1807876</v>
      </c>
      <c r="J4" s="5"/>
      <c r="K4" s="3">
        <v>96777864.476355463</v>
      </c>
    </row>
    <row r="5" spans="1:11" x14ac:dyDescent="0.25">
      <c r="E5" s="6" t="s">
        <v>7</v>
      </c>
      <c r="F5" s="6"/>
      <c r="G5" s="2">
        <v>17641976.642464258</v>
      </c>
      <c r="H5" s="4">
        <f>G5/G4</f>
        <v>0.96827599556510846</v>
      </c>
      <c r="I5">
        <v>513882</v>
      </c>
      <c r="J5" s="4">
        <f>I5/I4</f>
        <v>0.28424626467744468</v>
      </c>
      <c r="K5" s="2">
        <v>611851.25433450798</v>
      </c>
    </row>
    <row r="6" spans="1:11" x14ac:dyDescent="0.25">
      <c r="F6" t="s">
        <v>8</v>
      </c>
    </row>
    <row r="7" spans="1:11" x14ac:dyDescent="0.25">
      <c r="F7" t="s">
        <v>9</v>
      </c>
      <c r="G7" s="2">
        <v>17227357.354315035</v>
      </c>
      <c r="H7" s="4">
        <f>G7/G5</f>
        <v>0.97649813869772206</v>
      </c>
      <c r="I7">
        <v>493157</v>
      </c>
      <c r="J7" s="4">
        <f>I7/I5</f>
        <v>0.95966972962664576</v>
      </c>
      <c r="K7" s="2">
        <v>584328.45661459805</v>
      </c>
    </row>
    <row r="8" spans="1:11" x14ac:dyDescent="0.25">
      <c r="F8" t="s">
        <v>10</v>
      </c>
      <c r="G8" s="2">
        <f>G5-G7</f>
        <v>414619.28814922273</v>
      </c>
      <c r="H8" s="4">
        <f>1-H7</f>
        <v>2.3501861302277938E-2</v>
      </c>
      <c r="I8">
        <f>I5-I7</f>
        <v>20725</v>
      </c>
      <c r="J8" s="4">
        <f>1-J7</f>
        <v>4.0330270373354238E-2</v>
      </c>
      <c r="K8" s="2">
        <f>K5-K7</f>
        <v>27522.797719909926</v>
      </c>
    </row>
    <row r="9" spans="1:11" x14ac:dyDescent="0.25">
      <c r="E9" s="6" t="s">
        <v>11</v>
      </c>
      <c r="F9" s="6"/>
      <c r="G9" s="2">
        <v>577651.76608511503</v>
      </c>
      <c r="H9" s="4">
        <f>1-H5-H10</f>
        <v>3.1704289730760969E-2</v>
      </c>
      <c r="I9">
        <v>1289899</v>
      </c>
      <c r="J9" s="4">
        <f>1-J5-J10</f>
        <v>0.71348864634521403</v>
      </c>
      <c r="K9" s="2">
        <v>96165361.636237636</v>
      </c>
    </row>
    <row r="10" spans="1:11" x14ac:dyDescent="0.25">
      <c r="E10" s="6" t="s">
        <v>12</v>
      </c>
      <c r="F10" s="6"/>
      <c r="G10" s="2">
        <v>359.20166499800001</v>
      </c>
      <c r="H10" s="4">
        <f>G10/G4</f>
        <v>1.9714704130568496E-5</v>
      </c>
      <c r="I10">
        <v>4095</v>
      </c>
      <c r="J10" s="4">
        <f>I10/I4</f>
        <v>2.2650889773413664E-3</v>
      </c>
      <c r="K10" s="2">
        <v>651.58578332399998</v>
      </c>
    </row>
    <row r="12" spans="1:11" x14ac:dyDescent="0.25">
      <c r="B12" s="10" t="s">
        <v>13</v>
      </c>
      <c r="C12" s="10"/>
      <c r="D12" s="10"/>
      <c r="E12" s="10"/>
      <c r="F12" s="10"/>
      <c r="G12" s="11"/>
      <c r="H12" s="12"/>
      <c r="I12" s="10"/>
      <c r="J12" s="12"/>
      <c r="K12" s="11"/>
    </row>
    <row r="13" spans="1:11" x14ac:dyDescent="0.25">
      <c r="B13" s="1"/>
      <c r="C13" s="1"/>
      <c r="D13" s="13" t="s">
        <v>14</v>
      </c>
      <c r="E13" s="13"/>
      <c r="F13" s="13"/>
      <c r="G13" s="3">
        <f>G14+G15</f>
        <v>9938451.3455484528</v>
      </c>
      <c r="H13" s="5">
        <f>G13/G5</f>
        <v>0.56334114634448551</v>
      </c>
      <c r="I13" s="1">
        <f>I14+I15</f>
        <v>310679</v>
      </c>
      <c r="J13" s="5">
        <f>I13/I5</f>
        <v>0.60457264508194486</v>
      </c>
      <c r="K13" s="3">
        <f>K14+K15</f>
        <v>-14436.608294544001</v>
      </c>
    </row>
    <row r="14" spans="1:11" x14ac:dyDescent="0.25">
      <c r="E14" s="6" t="s">
        <v>15</v>
      </c>
      <c r="F14" s="6"/>
      <c r="G14" s="2">
        <v>9902867.6958607044</v>
      </c>
      <c r="H14" s="4">
        <f>G14/G7</f>
        <v>0.57483382344653555</v>
      </c>
      <c r="I14">
        <v>308752</v>
      </c>
      <c r="J14" s="4">
        <f>I14/I7</f>
        <v>0.62607242723919565</v>
      </c>
      <c r="K14" s="2">
        <v>-19514.958294544002</v>
      </c>
    </row>
    <row r="15" spans="1:11" x14ac:dyDescent="0.25">
      <c r="E15" s="6" t="s">
        <v>16</v>
      </c>
      <c r="F15" s="6"/>
      <c r="G15" s="2">
        <v>35583.649687748999</v>
      </c>
      <c r="H15" s="4">
        <f>G15/G8</f>
        <v>8.5822465825425701E-2</v>
      </c>
      <c r="I15">
        <v>1927</v>
      </c>
      <c r="J15" s="4">
        <f>I15/I8</f>
        <v>9.2979493365500598E-2</v>
      </c>
      <c r="K15" s="2">
        <v>5078.3500000000004</v>
      </c>
    </row>
    <row r="16" spans="1:11" x14ac:dyDescent="0.25">
      <c r="E16" s="6" t="s">
        <v>17</v>
      </c>
      <c r="F16" s="6"/>
      <c r="G16" s="8"/>
      <c r="H16" s="9"/>
      <c r="I16" s="6"/>
      <c r="J16" s="9"/>
      <c r="K16" s="8"/>
    </row>
    <row r="17" spans="2:11" x14ac:dyDescent="0.25">
      <c r="B17" s="1"/>
      <c r="C17" s="1"/>
      <c r="D17" s="13" t="s">
        <v>18</v>
      </c>
      <c r="E17" s="13"/>
      <c r="F17" s="13"/>
      <c r="G17" s="14"/>
      <c r="H17" s="15"/>
      <c r="I17" s="13"/>
      <c r="J17" s="15"/>
      <c r="K17" s="14"/>
    </row>
    <row r="18" spans="2:11" x14ac:dyDescent="0.25">
      <c r="E18" s="6" t="s">
        <v>19</v>
      </c>
      <c r="F18" s="6"/>
      <c r="G18" s="2">
        <v>8303638.7888035607</v>
      </c>
      <c r="H18" s="4">
        <f>G18/G5</f>
        <v>0.47067508120471563</v>
      </c>
      <c r="I18">
        <v>281458</v>
      </c>
      <c r="J18" s="4">
        <f>I18/I5</f>
        <v>0.54770939632055604</v>
      </c>
      <c r="K18" s="2">
        <v>-3439.8682445489999</v>
      </c>
    </row>
    <row r="19" spans="2:11" x14ac:dyDescent="0.25">
      <c r="E19" s="6" t="s">
        <v>20</v>
      </c>
      <c r="F19" s="6"/>
      <c r="G19" s="2">
        <v>3169173.1739605968</v>
      </c>
      <c r="H19" s="4">
        <f>G19/G5</f>
        <v>0.17963821391376256</v>
      </c>
      <c r="I19">
        <v>55575</v>
      </c>
      <c r="J19" s="4">
        <f>I19/I5</f>
        <v>0.10814739570562892</v>
      </c>
      <c r="K19" s="2">
        <v>9072.8672960650001</v>
      </c>
    </row>
    <row r="20" spans="2:11" x14ac:dyDescent="0.25">
      <c r="E20" s="6" t="s">
        <v>21</v>
      </c>
      <c r="F20" s="6"/>
      <c r="G20" s="2">
        <v>6169164.679700098</v>
      </c>
      <c r="H20" s="4">
        <f>1-H18-H19</f>
        <v>0.34968670488152187</v>
      </c>
      <c r="I20">
        <v>176849</v>
      </c>
      <c r="J20" s="4">
        <f>1-J18-J19</f>
        <v>0.34414320797381504</v>
      </c>
      <c r="K20" s="2">
        <v>606218.25528299203</v>
      </c>
    </row>
    <row r="21" spans="2:11" x14ac:dyDescent="0.25">
      <c r="F21" t="s">
        <v>22</v>
      </c>
    </row>
    <row r="22" spans="2:11" x14ac:dyDescent="0.25">
      <c r="F22" t="s">
        <v>23</v>
      </c>
      <c r="G22" s="2">
        <v>178075.86437327199</v>
      </c>
      <c r="H22" s="4">
        <f>G22/G20</f>
        <v>2.8865474277131601E-2</v>
      </c>
      <c r="I22">
        <v>14077</v>
      </c>
      <c r="J22" s="4">
        <f>I22/I20</f>
        <v>7.9598979920723331E-2</v>
      </c>
      <c r="K22" s="2">
        <v>76806.213883072007</v>
      </c>
    </row>
    <row r="23" spans="2:11" x14ac:dyDescent="0.25">
      <c r="F23" t="s">
        <v>24</v>
      </c>
      <c r="G23" s="2">
        <f>G20-G22</f>
        <v>5991088.8153268257</v>
      </c>
      <c r="H23" s="4">
        <f>1-H22</f>
        <v>0.9711345257228684</v>
      </c>
      <c r="I23">
        <f>I20-I22</f>
        <v>162772</v>
      </c>
      <c r="J23" s="4">
        <f>1-J22</f>
        <v>0.92040102007927671</v>
      </c>
      <c r="K23" s="2">
        <f>K20-K22</f>
        <v>529412.04139992001</v>
      </c>
    </row>
    <row r="25" spans="2:11" x14ac:dyDescent="0.25">
      <c r="B25" s="1"/>
      <c r="C25" s="1"/>
      <c r="D25" s="13" t="s">
        <v>25</v>
      </c>
      <c r="E25" s="13"/>
      <c r="F25" s="13"/>
      <c r="G25" s="14"/>
      <c r="H25" s="15"/>
      <c r="I25" s="13"/>
      <c r="J25" s="15"/>
      <c r="K25" s="14"/>
    </row>
    <row r="26" spans="2:11" x14ac:dyDescent="0.25">
      <c r="E26" s="6" t="s">
        <v>26</v>
      </c>
      <c r="F26" s="6"/>
      <c r="G26" s="2">
        <v>8432820.5383659117</v>
      </c>
      <c r="H26" s="4">
        <f>G26/G5</f>
        <v>0.47799748912874668</v>
      </c>
      <c r="I26">
        <v>268009</v>
      </c>
      <c r="J26" s="4">
        <f>I26/I5</f>
        <v>0.52153801845559877</v>
      </c>
      <c r="K26" s="2">
        <v>66255.474108688999</v>
      </c>
    </row>
    <row r="27" spans="2:11" x14ac:dyDescent="0.25">
      <c r="E27" s="6" t="s">
        <v>27</v>
      </c>
      <c r="F27" s="6"/>
      <c r="G27" s="2">
        <v>9197905.4416382238</v>
      </c>
      <c r="H27" s="4">
        <f>G27/G5</f>
        <v>0.52136478967435285</v>
      </c>
      <c r="I27">
        <v>245073</v>
      </c>
      <c r="J27" s="4">
        <f>I27/I5</f>
        <v>0.47690520391840929</v>
      </c>
      <c r="K27" s="2">
        <v>545595.78022581898</v>
      </c>
    </row>
    <row r="28" spans="2:11" x14ac:dyDescent="0.25">
      <c r="E28" s="6" t="s">
        <v>28</v>
      </c>
      <c r="F28" s="6"/>
      <c r="G28" s="2">
        <v>10785.062606385</v>
      </c>
      <c r="H28" s="4">
        <f>G28/G5</f>
        <v>6.113296046671631E-4</v>
      </c>
      <c r="I28">
        <v>791</v>
      </c>
      <c r="J28" s="4">
        <f>I28/I5</f>
        <v>1.5392638776995497E-3</v>
      </c>
      <c r="K28" s="2">
        <v>0</v>
      </c>
    </row>
    <row r="29" spans="2:11" x14ac:dyDescent="0.25">
      <c r="E29" s="6" t="s">
        <v>29</v>
      </c>
      <c r="F29" s="6"/>
      <c r="G29" s="2">
        <v>465.59985373500001</v>
      </c>
      <c r="H29" s="4">
        <f>G29/G5</f>
        <v>2.6391592233168514E-5</v>
      </c>
      <c r="I29">
        <v>9</v>
      </c>
      <c r="J29" s="4">
        <f>I29/I5</f>
        <v>1.7513748292409542E-5</v>
      </c>
      <c r="K29" s="2">
        <v>0</v>
      </c>
    </row>
  </sheetData>
  <mergeCells count="21">
    <mergeCell ref="E29:F29"/>
    <mergeCell ref="E20:F20"/>
    <mergeCell ref="D25:K25"/>
    <mergeCell ref="E26:F26"/>
    <mergeCell ref="E27:F27"/>
    <mergeCell ref="E28:F28"/>
    <mergeCell ref="E15:F15"/>
    <mergeCell ref="E16:K16"/>
    <mergeCell ref="D17:K17"/>
    <mergeCell ref="E18:F18"/>
    <mergeCell ref="E19:F19"/>
    <mergeCell ref="E9:F9"/>
    <mergeCell ref="E10:F10"/>
    <mergeCell ref="B12:K12"/>
    <mergeCell ref="D13:F13"/>
    <mergeCell ref="E14:F14"/>
    <mergeCell ref="A1:E1"/>
    <mergeCell ref="F1:K1"/>
    <mergeCell ref="B3:K3"/>
    <mergeCell ref="D4:F4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workbookViewId="0"/>
  </sheetViews>
  <sheetFormatPr defaultRowHeight="15" x14ac:dyDescent="0.25"/>
  <cols>
    <col min="2" max="2" width="9.140625" customWidth="1"/>
    <col min="3" max="5" width="2" customWidth="1"/>
    <col min="6" max="6" width="53.42578125" customWidth="1"/>
    <col min="7" max="7" width="19.42578125" style="2" customWidth="1"/>
    <col min="8" max="8" width="11.42578125" style="4" customWidth="1"/>
    <col min="9" max="9" width="23.28515625" customWidth="1"/>
    <col min="10" max="10" width="11.42578125" style="4" customWidth="1"/>
    <col min="11" max="11" width="32" style="2" customWidth="1"/>
  </cols>
  <sheetData>
    <row r="1" spans="1:11" ht="80.099999999999994" customHeight="1" x14ac:dyDescent="0.25">
      <c r="A1" s="6"/>
      <c r="B1" s="6"/>
      <c r="C1" s="6"/>
      <c r="D1" s="6"/>
      <c r="E1" s="6"/>
      <c r="F1" s="7" t="s">
        <v>0</v>
      </c>
      <c r="G1" s="8"/>
      <c r="H1" s="9"/>
      <c r="I1" s="6"/>
      <c r="J1" s="9"/>
      <c r="K1" s="8"/>
    </row>
    <row r="2" spans="1:11" x14ac:dyDescent="0.25">
      <c r="G2" s="3" t="s">
        <v>1</v>
      </c>
      <c r="H2" s="5" t="s">
        <v>2</v>
      </c>
      <c r="I2" s="1" t="s">
        <v>3</v>
      </c>
      <c r="J2" s="5" t="s">
        <v>2</v>
      </c>
      <c r="K2" s="3" t="s">
        <v>4</v>
      </c>
    </row>
    <row r="3" spans="1:11" x14ac:dyDescent="0.25">
      <c r="B3" s="10" t="s">
        <v>5</v>
      </c>
      <c r="C3" s="10"/>
      <c r="D3" s="10"/>
      <c r="E3" s="10"/>
      <c r="F3" s="10"/>
      <c r="G3" s="11"/>
      <c r="H3" s="12"/>
      <c r="I3" s="10"/>
      <c r="J3" s="12"/>
      <c r="K3" s="11"/>
    </row>
    <row r="4" spans="1:11" x14ac:dyDescent="0.25">
      <c r="B4" s="1"/>
      <c r="C4" s="1"/>
      <c r="D4" s="13" t="s">
        <v>6</v>
      </c>
      <c r="E4" s="13"/>
      <c r="F4" s="13"/>
      <c r="G4" s="3">
        <v>18352060.42974196</v>
      </c>
      <c r="H4" s="5"/>
      <c r="I4" s="1">
        <v>3116136</v>
      </c>
      <c r="J4" s="5"/>
      <c r="K4" s="3">
        <v>264360396.59617555</v>
      </c>
    </row>
    <row r="5" spans="1:11" x14ac:dyDescent="0.25">
      <c r="E5" s="6" t="s">
        <v>7</v>
      </c>
      <c r="F5" s="6"/>
      <c r="G5" s="2">
        <v>15315086.698928772</v>
      </c>
      <c r="H5" s="4">
        <f>G5/G4</f>
        <v>0.8345159257490582</v>
      </c>
      <c r="I5">
        <v>466289</v>
      </c>
      <c r="J5" s="4">
        <f>I5/I4</f>
        <v>0.14963692213690288</v>
      </c>
      <c r="K5" s="2">
        <v>19908767.983562917</v>
      </c>
    </row>
    <row r="6" spans="1:11" x14ac:dyDescent="0.25">
      <c r="F6" t="s">
        <v>8</v>
      </c>
    </row>
    <row r="7" spans="1:11" x14ac:dyDescent="0.25">
      <c r="F7" t="s">
        <v>9</v>
      </c>
      <c r="G7" s="2">
        <v>14694209.899572495</v>
      </c>
      <c r="H7" s="4">
        <f>G7/G5</f>
        <v>0.95945979206244358</v>
      </c>
      <c r="I7">
        <v>441592</v>
      </c>
      <c r="J7" s="4">
        <f>I7/I5</f>
        <v>0.94703499331959362</v>
      </c>
      <c r="K7" s="2">
        <v>19310604.893968266</v>
      </c>
    </row>
    <row r="8" spans="1:11" x14ac:dyDescent="0.25">
      <c r="F8" t="s">
        <v>10</v>
      </c>
      <c r="G8" s="2">
        <f>G5-G7</f>
        <v>620876.79935627617</v>
      </c>
      <c r="H8" s="4">
        <f>1-H7</f>
        <v>4.0540207937556416E-2</v>
      </c>
      <c r="I8">
        <f>I5-I7</f>
        <v>24697</v>
      </c>
      <c r="J8" s="4">
        <f>1-J7</f>
        <v>5.2965006680406379E-2</v>
      </c>
      <c r="K8" s="2">
        <f>K5-K7</f>
        <v>598163.08959465101</v>
      </c>
    </row>
    <row r="9" spans="1:11" x14ac:dyDescent="0.25">
      <c r="E9" s="6" t="s">
        <v>11</v>
      </c>
      <c r="F9" s="6"/>
      <c r="G9" s="2">
        <v>2877696.1288936469</v>
      </c>
      <c r="H9" s="4">
        <f>1-H5-H10</f>
        <v>0.15680507046663608</v>
      </c>
      <c r="I9">
        <v>1876230</v>
      </c>
      <c r="J9" s="4">
        <f>1-J5-J10</f>
        <v>0.60210144871725746</v>
      </c>
      <c r="K9" s="2">
        <v>243159815.32742092</v>
      </c>
    </row>
    <row r="10" spans="1:11" x14ac:dyDescent="0.25">
      <c r="E10" s="6" t="s">
        <v>12</v>
      </c>
      <c r="F10" s="6"/>
      <c r="G10" s="2">
        <v>159277.60191953799</v>
      </c>
      <c r="H10" s="4">
        <f>G10/G4</f>
        <v>8.6790037843057343E-3</v>
      </c>
      <c r="I10">
        <v>773617</v>
      </c>
      <c r="J10" s="4">
        <f>I10/I4</f>
        <v>0.2482616291458396</v>
      </c>
      <c r="K10" s="2">
        <v>1291813.2851917171</v>
      </c>
    </row>
    <row r="12" spans="1:11" x14ac:dyDescent="0.25">
      <c r="B12" s="10" t="s">
        <v>13</v>
      </c>
      <c r="C12" s="10"/>
      <c r="D12" s="10"/>
      <c r="E12" s="10"/>
      <c r="F12" s="10"/>
      <c r="G12" s="11"/>
      <c r="H12" s="12"/>
      <c r="I12" s="10"/>
      <c r="J12" s="12"/>
      <c r="K12" s="11"/>
    </row>
    <row r="13" spans="1:11" x14ac:dyDescent="0.25">
      <c r="B13" s="1"/>
      <c r="C13" s="1"/>
      <c r="D13" s="13" t="s">
        <v>14</v>
      </c>
      <c r="E13" s="13"/>
      <c r="F13" s="13"/>
      <c r="G13" s="3">
        <f>G14+G15</f>
        <v>7721769.9834222896</v>
      </c>
      <c r="H13" s="5">
        <f>G13/G5</f>
        <v>0.50419368399412301</v>
      </c>
      <c r="I13" s="1">
        <f>I14+I15</f>
        <v>202685</v>
      </c>
      <c r="J13" s="5">
        <f>I13/I5</f>
        <v>0.43467677770652963</v>
      </c>
      <c r="K13" s="3">
        <f>K14+K15</f>
        <v>4461963.8076707842</v>
      </c>
    </row>
    <row r="14" spans="1:11" x14ac:dyDescent="0.25">
      <c r="E14" s="6" t="s">
        <v>15</v>
      </c>
      <c r="F14" s="6"/>
      <c r="G14" s="2">
        <v>7699303.1218130384</v>
      </c>
      <c r="H14" s="4">
        <f>G14/G7</f>
        <v>0.52396850013943497</v>
      </c>
      <c r="I14">
        <v>201405</v>
      </c>
      <c r="J14" s="4">
        <f>I14/I7</f>
        <v>0.45608842551495499</v>
      </c>
      <c r="K14" s="2">
        <v>4393033.9697027626</v>
      </c>
    </row>
    <row r="15" spans="1:11" x14ac:dyDescent="0.25">
      <c r="E15" s="6" t="s">
        <v>16</v>
      </c>
      <c r="F15" s="6"/>
      <c r="G15" s="2">
        <v>22466.861609250998</v>
      </c>
      <c r="H15" s="4">
        <f>G15/G8</f>
        <v>3.6185700017369947E-2</v>
      </c>
      <c r="I15">
        <v>1280</v>
      </c>
      <c r="J15" s="4">
        <f>I15/I8</f>
        <v>5.1828157266064705E-2</v>
      </c>
      <c r="K15" s="2">
        <v>68929.837968021995</v>
      </c>
    </row>
    <row r="16" spans="1:11" x14ac:dyDescent="0.25">
      <c r="E16" s="6" t="s">
        <v>17</v>
      </c>
      <c r="F16" s="6"/>
      <c r="G16" s="8"/>
      <c r="H16" s="9"/>
      <c r="I16" s="6"/>
      <c r="J16" s="9"/>
      <c r="K16" s="8"/>
    </row>
    <row r="17" spans="2:11" x14ac:dyDescent="0.25">
      <c r="B17" s="1"/>
      <c r="C17" s="1"/>
      <c r="D17" s="13" t="s">
        <v>18</v>
      </c>
      <c r="E17" s="13"/>
      <c r="F17" s="13"/>
      <c r="G17" s="14"/>
      <c r="H17" s="15"/>
      <c r="I17" s="13"/>
      <c r="J17" s="15"/>
      <c r="K17" s="14"/>
    </row>
    <row r="18" spans="2:11" x14ac:dyDescent="0.25">
      <c r="E18" s="6" t="s">
        <v>19</v>
      </c>
      <c r="F18" s="6"/>
      <c r="G18" s="2">
        <v>6920722.8513517398</v>
      </c>
      <c r="H18" s="4">
        <f>G18/G5</f>
        <v>0.45188923754743199</v>
      </c>
      <c r="I18">
        <v>194893</v>
      </c>
      <c r="J18" s="4">
        <f>I18/I5</f>
        <v>0.4179661111456629</v>
      </c>
      <c r="K18" s="2">
        <v>4179692.2767466898</v>
      </c>
    </row>
    <row r="19" spans="2:11" x14ac:dyDescent="0.25">
      <c r="E19" s="6" t="s">
        <v>20</v>
      </c>
      <c r="F19" s="6"/>
      <c r="G19" s="2">
        <v>2353983.8360306388</v>
      </c>
      <c r="H19" s="4">
        <f>G19/G5</f>
        <v>0.15370359190949212</v>
      </c>
      <c r="I19">
        <v>63323</v>
      </c>
      <c r="J19" s="4">
        <f>I19/I5</f>
        <v>0.13580204551254693</v>
      </c>
      <c r="K19" s="2">
        <v>5170956.7622905057</v>
      </c>
    </row>
    <row r="20" spans="2:11" x14ac:dyDescent="0.25">
      <c r="E20" s="6" t="s">
        <v>21</v>
      </c>
      <c r="F20" s="6"/>
      <c r="G20" s="2">
        <v>6034119.5029500239</v>
      </c>
      <c r="H20" s="4">
        <f>1-H18-H19</f>
        <v>0.39440717054307595</v>
      </c>
      <c r="I20">
        <v>207837</v>
      </c>
      <c r="J20" s="4">
        <f>1-J18-J19</f>
        <v>0.44623184334179011</v>
      </c>
      <c r="K20" s="2">
        <v>9384445.0558722969</v>
      </c>
    </row>
    <row r="21" spans="2:11" x14ac:dyDescent="0.25">
      <c r="F21" t="s">
        <v>22</v>
      </c>
    </row>
    <row r="22" spans="2:11" x14ac:dyDescent="0.25">
      <c r="F22" t="s">
        <v>23</v>
      </c>
      <c r="G22" s="2">
        <v>478642.287841902</v>
      </c>
      <c r="H22" s="4">
        <f>G22/G20</f>
        <v>7.9322639799874417E-2</v>
      </c>
      <c r="I22">
        <v>33483</v>
      </c>
      <c r="J22" s="4">
        <f>I22/I20</f>
        <v>0.16110220990487739</v>
      </c>
      <c r="K22" s="2">
        <v>4472891.6144395238</v>
      </c>
    </row>
    <row r="23" spans="2:11" x14ac:dyDescent="0.25">
      <c r="F23" t="s">
        <v>24</v>
      </c>
      <c r="G23" s="2">
        <f>G20-G22</f>
        <v>5555477.2151081217</v>
      </c>
      <c r="H23" s="4">
        <f>1-H22</f>
        <v>0.92067736020012558</v>
      </c>
      <c r="I23">
        <f>I20-I22</f>
        <v>174354</v>
      </c>
      <c r="J23" s="4">
        <f>1-J22</f>
        <v>0.83889779009512266</v>
      </c>
      <c r="K23" s="2">
        <f>K20-K22</f>
        <v>4911553.4414327731</v>
      </c>
    </row>
    <row r="25" spans="2:11" x14ac:dyDescent="0.25">
      <c r="B25" s="1"/>
      <c r="C25" s="1"/>
      <c r="D25" s="13" t="s">
        <v>25</v>
      </c>
      <c r="E25" s="13"/>
      <c r="F25" s="13"/>
      <c r="G25" s="14"/>
      <c r="H25" s="15"/>
      <c r="I25" s="13"/>
      <c r="J25" s="15"/>
      <c r="K25" s="14"/>
    </row>
    <row r="26" spans="2:11" x14ac:dyDescent="0.25">
      <c r="E26" s="6" t="s">
        <v>26</v>
      </c>
      <c r="F26" s="6"/>
      <c r="G26" s="2">
        <v>8477466.3128377404</v>
      </c>
      <c r="H26" s="4">
        <f>G26/G5</f>
        <v>0.5535369455943534</v>
      </c>
      <c r="I26">
        <v>250840</v>
      </c>
      <c r="J26" s="4">
        <f>I26/I5</f>
        <v>0.53794964067348794</v>
      </c>
      <c r="K26" s="2">
        <v>6592971.4130659727</v>
      </c>
    </row>
    <row r="27" spans="2:11" x14ac:dyDescent="0.25">
      <c r="E27" s="6" t="s">
        <v>27</v>
      </c>
      <c r="F27" s="6"/>
      <c r="G27" s="2">
        <v>6801929.2212273367</v>
      </c>
      <c r="H27" s="4">
        <f>G27/G5</f>
        <v>0.44413259650061948</v>
      </c>
      <c r="I27">
        <v>214167</v>
      </c>
      <c r="J27" s="4">
        <f>I27/I5</f>
        <v>0.45930099144521958</v>
      </c>
      <c r="K27" s="2">
        <v>13313823.236513112</v>
      </c>
    </row>
    <row r="28" spans="2:11" x14ac:dyDescent="0.25">
      <c r="E28" s="6" t="s">
        <v>28</v>
      </c>
      <c r="F28" s="6"/>
      <c r="G28" s="2">
        <v>31792.725633120001</v>
      </c>
      <c r="H28" s="4">
        <f>G28/G5</f>
        <v>2.0759089555362278E-3</v>
      </c>
      <c r="I28">
        <v>1154</v>
      </c>
      <c r="J28" s="4">
        <f>I28/I5</f>
        <v>2.4748600117094764E-3</v>
      </c>
      <c r="K28" s="2">
        <v>78.03</v>
      </c>
    </row>
    <row r="29" spans="2:11" x14ac:dyDescent="0.25">
      <c r="E29" s="6" t="s">
        <v>29</v>
      </c>
      <c r="F29" s="6"/>
      <c r="G29" s="2">
        <v>3898.4392305749998</v>
      </c>
      <c r="H29" s="4">
        <f>G29/G5</f>
        <v>2.5454894949094084E-4</v>
      </c>
      <c r="I29">
        <v>120</v>
      </c>
      <c r="J29" s="4">
        <f>I29/I5</f>
        <v>2.5735112773408764E-4</v>
      </c>
      <c r="K29" s="2">
        <v>1895.3039838289999</v>
      </c>
    </row>
  </sheetData>
  <mergeCells count="21">
    <mergeCell ref="E29:F29"/>
    <mergeCell ref="E20:F20"/>
    <mergeCell ref="D25:K25"/>
    <mergeCell ref="E26:F26"/>
    <mergeCell ref="E27:F27"/>
    <mergeCell ref="E28:F28"/>
    <mergeCell ref="E15:F15"/>
    <mergeCell ref="E16:K16"/>
    <mergeCell ref="D17:K17"/>
    <mergeCell ref="E18:F18"/>
    <mergeCell ref="E19:F19"/>
    <mergeCell ref="E9:F9"/>
    <mergeCell ref="E10:F10"/>
    <mergeCell ref="B12:K12"/>
    <mergeCell ref="D13:F13"/>
    <mergeCell ref="E14:F14"/>
    <mergeCell ref="A1:E1"/>
    <mergeCell ref="F1:K1"/>
    <mergeCell ref="B3:K3"/>
    <mergeCell ref="D4:F4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3"/>
  <sheetViews>
    <sheetView workbookViewId="0"/>
  </sheetViews>
  <sheetFormatPr defaultRowHeight="30" customHeight="1" x14ac:dyDescent="0.25"/>
  <sheetData>
    <row r="1" spans="1:2" x14ac:dyDescent="0.25">
      <c r="A1" t="s">
        <v>30</v>
      </c>
    </row>
    <row r="2" spans="1:2" x14ac:dyDescent="0.25">
      <c r="A2" t="s">
        <v>31</v>
      </c>
      <c r="B2">
        <f>'NEWT - EU'!$G$7</f>
        <v>17227357.354315035</v>
      </c>
    </row>
    <row r="3" spans="1:2" x14ac:dyDescent="0.25">
      <c r="A3" t="s">
        <v>32</v>
      </c>
      <c r="B3">
        <f>'NEWT - EU'!$G$8</f>
        <v>414619.28814922273</v>
      </c>
    </row>
    <row r="4" spans="1:2" x14ac:dyDescent="0.25">
      <c r="A4" t="s">
        <v>33</v>
      </c>
      <c r="B4">
        <f>'NEWT - EU'!$G$9</f>
        <v>577651.76608511503</v>
      </c>
    </row>
    <row r="5" spans="1:2" x14ac:dyDescent="0.25">
      <c r="A5" t="s">
        <v>34</v>
      </c>
      <c r="B5">
        <f>'NEWT - EU'!$G$10</f>
        <v>359.20166499800001</v>
      </c>
    </row>
    <row r="14" spans="1:2" x14ac:dyDescent="0.25">
      <c r="A14" t="s">
        <v>35</v>
      </c>
    </row>
    <row r="15" spans="1:2" x14ac:dyDescent="0.25">
      <c r="A15" t="s">
        <v>31</v>
      </c>
      <c r="B15">
        <f>'NEWT - EU'!$I$7</f>
        <v>493157</v>
      </c>
    </row>
    <row r="16" spans="1:2" x14ac:dyDescent="0.25">
      <c r="A16" t="s">
        <v>32</v>
      </c>
      <c r="B16">
        <f>'NEWT - EU'!$I$8</f>
        <v>20725</v>
      </c>
    </row>
    <row r="17" spans="1:2" x14ac:dyDescent="0.25">
      <c r="A17" t="s">
        <v>33</v>
      </c>
      <c r="B17">
        <f>'NEWT - EU'!$I$9</f>
        <v>1289899</v>
      </c>
    </row>
    <row r="18" spans="1:2" x14ac:dyDescent="0.25">
      <c r="A18" t="s">
        <v>34</v>
      </c>
      <c r="B18">
        <f>'NEWT - EU'!$I$10</f>
        <v>4095</v>
      </c>
    </row>
    <row r="26" spans="1:2" x14ac:dyDescent="0.25">
      <c r="A26" t="s">
        <v>18</v>
      </c>
    </row>
    <row r="27" spans="1:2" x14ac:dyDescent="0.25">
      <c r="A27" t="s">
        <v>36</v>
      </c>
      <c r="B27">
        <f>'NEWT - EU'!$G$18</f>
        <v>8303638.7888035607</v>
      </c>
    </row>
    <row r="28" spans="1:2" x14ac:dyDescent="0.25">
      <c r="A28" t="s">
        <v>37</v>
      </c>
      <c r="B28">
        <f>'NEWT - EU'!$G$19</f>
        <v>3169173.1739605968</v>
      </c>
    </row>
    <row r="29" spans="1:2" x14ac:dyDescent="0.25">
      <c r="A29" t="s">
        <v>38</v>
      </c>
      <c r="B29">
        <f>'NEWT - EU'!$G$22</f>
        <v>178075.86437327199</v>
      </c>
    </row>
    <row r="30" spans="1:2" x14ac:dyDescent="0.25">
      <c r="A30" t="s">
        <v>39</v>
      </c>
      <c r="B30">
        <f>'NEWT - EU'!$G$23</f>
        <v>5991088.8153268257</v>
      </c>
    </row>
    <row r="39" spans="1:2" x14ac:dyDescent="0.25">
      <c r="A39" t="s">
        <v>40</v>
      </c>
    </row>
    <row r="40" spans="1:2" x14ac:dyDescent="0.25">
      <c r="A40" t="s">
        <v>41</v>
      </c>
      <c r="B40">
        <f>'NEWT - EU'!$G$26</f>
        <v>8432820.5383659117</v>
      </c>
    </row>
    <row r="41" spans="1:2" x14ac:dyDescent="0.25">
      <c r="A41" t="s">
        <v>42</v>
      </c>
      <c r="B41">
        <f>'NEWT - EU'!$G$27</f>
        <v>9197905.4416382238</v>
      </c>
    </row>
    <row r="42" spans="1:2" x14ac:dyDescent="0.25">
      <c r="A42" t="s">
        <v>43</v>
      </c>
      <c r="B42">
        <f>'NEWT - EU'!$G$28</f>
        <v>10785.062606385</v>
      </c>
    </row>
    <row r="43" spans="1:2" x14ac:dyDescent="0.25">
      <c r="A43" t="s">
        <v>44</v>
      </c>
      <c r="B43">
        <f>'NEWT - EU'!$G$29</f>
        <v>465.59985373500001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NEWT - EU</vt:lpstr>
      <vt:lpstr>Outstanding - EU</vt:lpstr>
      <vt:lpstr>Images - EU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Siobhan Benrejdal</dc:creator>
  <cp:lastModifiedBy>Siobhan Benrejdal</cp:lastModifiedBy>
  <dcterms:created xsi:type="dcterms:W3CDTF">2026-07-23T13:58:56Z</dcterms:created>
  <dcterms:modified xsi:type="dcterms:W3CDTF">2026-07-23T13:58:56Z</dcterms:modified>
</cp:coreProperties>
</file>