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ma01-my.sharepoint.com/personal/siobhan_benrejdal_icmagroup_org/Documents/Desktop/"/>
    </mc:Choice>
  </mc:AlternateContent>
  <xr:revisionPtr revIDLastSave="0" documentId="8_{772544D9-C380-4464-AEFD-FAA8D15D965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NEWT - EU" sheetId="2" r:id="rId1"/>
    <sheet name="Outstanding - EU" sheetId="5" r:id="rId2"/>
    <sheet name="Images - EU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3" l="1"/>
  <c r="B42" i="3"/>
  <c r="B41" i="3"/>
  <c r="B40" i="3"/>
  <c r="B29" i="3"/>
  <c r="B28" i="3"/>
  <c r="B27" i="3"/>
  <c r="B18" i="3"/>
  <c r="B17" i="3"/>
  <c r="B15" i="3"/>
  <c r="B5" i="3"/>
  <c r="B4" i="3"/>
  <c r="B2" i="3"/>
  <c r="J29" i="5"/>
  <c r="H29" i="5"/>
  <c r="J28" i="5"/>
  <c r="H28" i="5"/>
  <c r="J27" i="5"/>
  <c r="H27" i="5"/>
  <c r="J26" i="5"/>
  <c r="H26" i="5"/>
  <c r="K23" i="5"/>
  <c r="J23" i="5"/>
  <c r="I23" i="5"/>
  <c r="H23" i="5"/>
  <c r="G23" i="5"/>
  <c r="J22" i="5"/>
  <c r="H22" i="5"/>
  <c r="J19" i="5"/>
  <c r="H19" i="5"/>
  <c r="J18" i="5"/>
  <c r="J20" i="5" s="1"/>
  <c r="H18" i="5"/>
  <c r="H20" i="5" s="1"/>
  <c r="J14" i="5"/>
  <c r="H14" i="5"/>
  <c r="K13" i="5"/>
  <c r="I13" i="5"/>
  <c r="J13" i="5" s="1"/>
  <c r="G13" i="5"/>
  <c r="H13" i="5" s="1"/>
  <c r="J10" i="5"/>
  <c r="H10" i="5"/>
  <c r="J9" i="5"/>
  <c r="H9" i="5"/>
  <c r="K8" i="5"/>
  <c r="I8" i="5"/>
  <c r="J15" i="5" s="1"/>
  <c r="H8" i="5"/>
  <c r="G8" i="5"/>
  <c r="H15" i="5" s="1"/>
  <c r="J7" i="5"/>
  <c r="J8" i="5" s="1"/>
  <c r="H7" i="5"/>
  <c r="J5" i="5"/>
  <c r="H5" i="5"/>
  <c r="J29" i="2"/>
  <c r="H29" i="2"/>
  <c r="J28" i="2"/>
  <c r="H28" i="2"/>
  <c r="J27" i="2"/>
  <c r="H27" i="2"/>
  <c r="J26" i="2"/>
  <c r="H26" i="2"/>
  <c r="K23" i="2"/>
  <c r="J23" i="2"/>
  <c r="I23" i="2"/>
  <c r="G23" i="2"/>
  <c r="B30" i="3" s="1"/>
  <c r="J22" i="2"/>
  <c r="H22" i="2"/>
  <c r="H23" i="2" s="1"/>
  <c r="J19" i="2"/>
  <c r="H19" i="2"/>
  <c r="J18" i="2"/>
  <c r="J20" i="2" s="1"/>
  <c r="H18" i="2"/>
  <c r="H20" i="2" s="1"/>
  <c r="J14" i="2"/>
  <c r="H14" i="2"/>
  <c r="K13" i="2"/>
  <c r="J13" i="2"/>
  <c r="I13" i="2"/>
  <c r="G13" i="2"/>
  <c r="H13" i="2" s="1"/>
  <c r="J10" i="2"/>
  <c r="H10" i="2"/>
  <c r="J9" i="2"/>
  <c r="H9" i="2"/>
  <c r="K8" i="2"/>
  <c r="J8" i="2"/>
  <c r="I8" i="2"/>
  <c r="J15" i="2" s="1"/>
  <c r="H8" i="2"/>
  <c r="G8" i="2"/>
  <c r="B3" i="3" s="1"/>
  <c r="J7" i="2"/>
  <c r="H7" i="2"/>
  <c r="J5" i="2"/>
  <c r="H5" i="2"/>
  <c r="B16" i="3" l="1"/>
  <c r="H15" i="2"/>
</calcChain>
</file>

<file path=xl/sharedStrings.xml><?xml version="1.0" encoding="utf-8"?>
<sst xmlns="http://schemas.openxmlformats.org/spreadsheetml/2006/main" count="82" uniqueCount="45">
  <si>
    <r>
      <rPr>
        <b/>
        <sz val="20"/>
        <rFont val="Calibri"/>
      </rPr>
      <t xml:space="preserve">SFTR Public Data
</t>
    </r>
    <r>
      <rPr>
        <b/>
        <sz val="9"/>
        <color rgb="FF000000"/>
        <rFont val="Calibri"/>
      </rPr>
      <t>for week ending 14 August 2026</t>
    </r>
  </si>
  <si>
    <t>Cash Value (Eur mn)</t>
  </si>
  <si>
    <t>Percentage</t>
  </si>
  <si>
    <t>Number Of Transactions</t>
  </si>
  <si>
    <t>Collateral Market Value (Eur mn)*</t>
  </si>
  <si>
    <t>ALL SFTS</t>
  </si>
  <si>
    <t>Total SFT</t>
  </si>
  <si>
    <t>Total Repos</t>
  </si>
  <si>
    <t>Of which</t>
  </si>
  <si>
    <t>Total repurchase transactions (REPO)</t>
  </si>
  <si>
    <t>Total buy/sell-backs (SBSC)</t>
  </si>
  <si>
    <t>Total securities/commodities lending/ borrowing (SLEB)</t>
  </si>
  <si>
    <t>Total margin lending (MGLD)</t>
  </si>
  <si>
    <t>REPOS</t>
  </si>
  <si>
    <t>Cleared Repos</t>
  </si>
  <si>
    <t>Repurchase transactions (REPO)</t>
  </si>
  <si>
    <t>Buy/sell-backs (SBSC)</t>
  </si>
  <si>
    <t>*Percentages of the total in each type of repo</t>
  </si>
  <si>
    <t>Execution Venue</t>
  </si>
  <si>
    <t>EEA-based Trading Venues</t>
  </si>
  <si>
    <t>Non EEA-based Trading Venues</t>
  </si>
  <si>
    <t>OTC</t>
  </si>
  <si>
    <t>of which</t>
  </si>
  <si>
    <t>OTC registered post trade on a Trading Venue (MIC = XOFF)</t>
  </si>
  <si>
    <t>Pure OTC (MIC = XXXX)</t>
  </si>
  <si>
    <t>Counterparties</t>
  </si>
  <si>
    <t>EEA-EEA counterparties</t>
  </si>
  <si>
    <t>EEA-nonEEA counterparties</t>
  </si>
  <si>
    <t>NonEEA - EEA counterparties</t>
  </si>
  <si>
    <t>NonEEA-nonEEA counterparties</t>
  </si>
  <si>
    <t>New Reported Loan Values</t>
  </si>
  <si>
    <t>Repo</t>
  </si>
  <si>
    <t>SBSC</t>
  </si>
  <si>
    <t>SLEB</t>
  </si>
  <si>
    <t>MGLD</t>
  </si>
  <si>
    <t>New Reported Transaction Numbers</t>
  </si>
  <si>
    <t>EEA MIC</t>
  </si>
  <si>
    <t>nEEA MIC</t>
  </si>
  <si>
    <t>XOFF</t>
  </si>
  <si>
    <t>XXXX</t>
  </si>
  <si>
    <t>Location of Counterparties</t>
  </si>
  <si>
    <t>EEA-EEA</t>
  </si>
  <si>
    <t>EEA-nEEA</t>
  </si>
  <si>
    <t>nEEA-EEA</t>
  </si>
  <si>
    <t>nEEA-nEEA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</si>
</sst>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#\ ##0.00"/>
    <numFmt numFmtId="165" formatCode="#0.0%"/>
  </numFmts>
  <fonts count="5" x14ac:knownFonts="1">
    <font>
      <sz val="11"/>
      <name val="Calibri"/>
    </font>
    <font>
      <b/>
      <sz val="11"/>
      <name val="Calibri"/>
    </font>
    <font>
      <sz val="11"/>
      <color rgb="FFFFFFFF"/>
      <name val="Calibri"/>
    </font>
    <font>
      <b/>
      <sz val="20"/>
      <name val="Calibri"/>
    </font>
    <font>
      <b/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CE6F1"/>
      </patternFill>
    </fill>
    <fill>
      <patternFill patternType="solid">
        <fgColor rgb="FF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164" fontId="0" fillId="0" borderId="0" xfId="0" applyNumberFormat="1"/>
    <xf numFmtId="164" fontId="1" fillId="2" borderId="0" xfId="0" applyNumberFormat="1" applyFont="1" applyFill="1"/>
    <xf numFmtId="165" fontId="0" fillId="0" borderId="0" xfId="0" applyNumberFormat="1"/>
    <xf numFmtId="165" fontId="1" fillId="2" borderId="0" xfId="0" applyNumberFormat="1" applyFont="1" applyFill="1"/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0" fontId="2" fillId="3" borderId="0" xfId="0" applyFont="1" applyFill="1"/>
    <xf numFmtId="164" fontId="2" fillId="3" borderId="0" xfId="0" applyNumberFormat="1" applyFont="1" applyFill="1"/>
    <xf numFmtId="165" fontId="2" fillId="3" borderId="0" xfId="0" applyNumberFormat="1" applyFont="1" applyFill="1"/>
    <xf numFmtId="0" fontId="1" fillId="2" borderId="0" xfId="0" applyFont="1" applyFill="1"/>
    <xf numFmtId="164" fontId="1" fillId="2" borderId="0" xfId="0" applyNumberFormat="1" applyFont="1" applyFill="1"/>
    <xf numFmtId="165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New Reported Loan Values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EU'!$A$2:$A$5</c:f>
              <c:strCache>
                <c:ptCount val="4"/>
                <c:pt idx="0">
                  <c:v>Repo</c:v>
                </c:pt>
                <c:pt idx="1">
                  <c:v>SBSC</c:v>
                </c:pt>
                <c:pt idx="2">
                  <c:v>SLEB</c:v>
                </c:pt>
                <c:pt idx="3">
                  <c:v>MGLD</c:v>
                </c:pt>
              </c:strCache>
            </c:strRef>
          </c:cat>
          <c:val>
            <c:numRef>
              <c:f>'Images - EU'!$B$2:$B$5</c:f>
              <c:numCache>
                <c:formatCode>General</c:formatCode>
                <c:ptCount val="4"/>
                <c:pt idx="0">
                  <c:v>15301668.341261344</c:v>
                </c:pt>
                <c:pt idx="1">
                  <c:v>314899.34228184074</c:v>
                </c:pt>
                <c:pt idx="2">
                  <c:v>430055.84423381998</c:v>
                </c:pt>
                <c:pt idx="3">
                  <c:v>130.52558606599999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EFA-47E2-AA5C-4D095AA7E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New Reported Transaction Numbers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EU'!$A$15:$A$18</c:f>
              <c:strCache>
                <c:ptCount val="4"/>
                <c:pt idx="0">
                  <c:v>Repo</c:v>
                </c:pt>
                <c:pt idx="1">
                  <c:v>SBSC</c:v>
                </c:pt>
                <c:pt idx="2">
                  <c:v>SLEB</c:v>
                </c:pt>
                <c:pt idx="3">
                  <c:v>MGLD</c:v>
                </c:pt>
              </c:strCache>
            </c:strRef>
          </c:cat>
          <c:val>
            <c:numRef>
              <c:f>'Images - EU'!$B$15:$B$18</c:f>
              <c:numCache>
                <c:formatCode>General</c:formatCode>
                <c:ptCount val="4"/>
                <c:pt idx="0">
                  <c:v>451980</c:v>
                </c:pt>
                <c:pt idx="1">
                  <c:v>13347</c:v>
                </c:pt>
                <c:pt idx="2">
                  <c:v>1185935</c:v>
                </c:pt>
                <c:pt idx="3">
                  <c:v>1725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D4C-453E-974D-7D09A1CE3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Execution Venue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EU'!$A$27:$A$30</c:f>
              <c:strCache>
                <c:ptCount val="4"/>
                <c:pt idx="0">
                  <c:v>EEA MIC</c:v>
                </c:pt>
                <c:pt idx="1">
                  <c:v>nEEA MIC</c:v>
                </c:pt>
                <c:pt idx="2">
                  <c:v>XOFF</c:v>
                </c:pt>
                <c:pt idx="3">
                  <c:v>XXXX</c:v>
                </c:pt>
              </c:strCache>
            </c:strRef>
          </c:cat>
          <c:val>
            <c:numRef>
              <c:f>'Images - EU'!$B$27:$B$30</c:f>
              <c:numCache>
                <c:formatCode>General</c:formatCode>
                <c:ptCount val="4"/>
                <c:pt idx="0">
                  <c:v>7127422.2875364516</c:v>
                </c:pt>
                <c:pt idx="1">
                  <c:v>3080504.2943824329</c:v>
                </c:pt>
                <c:pt idx="2">
                  <c:v>140537.40046727299</c:v>
                </c:pt>
                <c:pt idx="3">
                  <c:v>5268103.7011570269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3138-4D70-B41E-29CC801C7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Location of Counterparties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EU'!$A$40:$A$43</c:f>
              <c:strCache>
                <c:ptCount val="4"/>
                <c:pt idx="0">
                  <c:v>EEA-EEA</c:v>
                </c:pt>
                <c:pt idx="1">
                  <c:v>EEA-nEEA</c:v>
                </c:pt>
                <c:pt idx="2">
                  <c:v>nEEA-EEA</c:v>
                </c:pt>
                <c:pt idx="3">
                  <c:v>nEEA-nEEA</c:v>
                </c:pt>
              </c:strCache>
            </c:strRef>
          </c:cat>
          <c:val>
            <c:numRef>
              <c:f>'Images - EU'!$B$40:$B$43</c:f>
              <c:numCache>
                <c:formatCode>General</c:formatCode>
                <c:ptCount val="4"/>
                <c:pt idx="0">
                  <c:v>6840091.9340884062</c:v>
                </c:pt>
                <c:pt idx="1">
                  <c:v>8763264.9161722735</c:v>
                </c:pt>
                <c:pt idx="2">
                  <c:v>12446.874110727</c:v>
                </c:pt>
                <c:pt idx="3">
                  <c:v>763.95917177900003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287D-4ECA-A289-E9765B587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</xdr:row>
      <xdr:rowOff>47625</xdr:rowOff>
    </xdr:from>
    <xdr:to>
      <xdr:col>13</xdr:col>
      <xdr:colOff>323850</xdr:colOff>
      <xdr:row>11</xdr:row>
      <xdr:rowOff>47625</xdr:rowOff>
    </xdr:to>
    <xdr:graphicFrame macro="">
      <xdr:nvGraphicFramePr>
        <xdr:cNvPr id="2" name="New Reported Loan Values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95250</xdr:colOff>
      <xdr:row>14</xdr:row>
      <xdr:rowOff>47625</xdr:rowOff>
    </xdr:from>
    <xdr:to>
      <xdr:col>13</xdr:col>
      <xdr:colOff>323850</xdr:colOff>
      <xdr:row>24</xdr:row>
      <xdr:rowOff>47625</xdr:rowOff>
    </xdr:to>
    <xdr:graphicFrame macro="">
      <xdr:nvGraphicFramePr>
        <xdr:cNvPr id="3" name="New Reported Transaction Numbers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95250</xdr:colOff>
      <xdr:row>26</xdr:row>
      <xdr:rowOff>47625</xdr:rowOff>
    </xdr:from>
    <xdr:to>
      <xdr:col>13</xdr:col>
      <xdr:colOff>323850</xdr:colOff>
      <xdr:row>36</xdr:row>
      <xdr:rowOff>47625</xdr:rowOff>
    </xdr:to>
    <xdr:graphicFrame macro="">
      <xdr:nvGraphicFramePr>
        <xdr:cNvPr id="4" name="Execution Venu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95250</xdr:colOff>
      <xdr:row>39</xdr:row>
      <xdr:rowOff>47625</xdr:rowOff>
    </xdr:from>
    <xdr:to>
      <xdr:col>13</xdr:col>
      <xdr:colOff>323850</xdr:colOff>
      <xdr:row>49</xdr:row>
      <xdr:rowOff>47625</xdr:rowOff>
    </xdr:to>
    <xdr:graphicFrame macro="">
      <xdr:nvGraphicFramePr>
        <xdr:cNvPr id="5" name="Location of Counterparties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sqref="A1:E1"/>
    </sheetView>
  </sheetViews>
  <sheetFormatPr defaultRowHeight="14.5" x14ac:dyDescent="0.35"/>
  <cols>
    <col min="2" max="2" width="9.1796875" customWidth="1"/>
    <col min="3" max="5" width="2" customWidth="1"/>
    <col min="6" max="6" width="53.453125" customWidth="1"/>
    <col min="7" max="7" width="19.453125" style="2" customWidth="1"/>
    <col min="8" max="8" width="11.453125" style="4" customWidth="1"/>
    <col min="9" max="9" width="23.1796875" customWidth="1"/>
    <col min="10" max="10" width="11.453125" style="4" customWidth="1"/>
    <col min="11" max="11" width="32" style="2" customWidth="1"/>
  </cols>
  <sheetData>
    <row r="1" spans="1:11" ht="80" customHeight="1" x14ac:dyDescent="0.35">
      <c r="A1" s="6"/>
      <c r="B1" s="6"/>
      <c r="C1" s="6"/>
      <c r="D1" s="6"/>
      <c r="E1" s="6"/>
      <c r="F1" s="7" t="s">
        <v>0</v>
      </c>
      <c r="G1" s="8"/>
      <c r="H1" s="9"/>
      <c r="I1" s="6"/>
      <c r="J1" s="9"/>
      <c r="K1" s="8"/>
    </row>
    <row r="2" spans="1:11" x14ac:dyDescent="0.35">
      <c r="G2" s="3" t="s">
        <v>1</v>
      </c>
      <c r="H2" s="5" t="s">
        <v>2</v>
      </c>
      <c r="I2" s="1" t="s">
        <v>3</v>
      </c>
      <c r="J2" s="5" t="s">
        <v>2</v>
      </c>
      <c r="K2" s="3" t="s">
        <v>4</v>
      </c>
    </row>
    <row r="3" spans="1:11" x14ac:dyDescent="0.35">
      <c r="B3" s="10" t="s">
        <v>5</v>
      </c>
      <c r="C3" s="10"/>
      <c r="D3" s="10"/>
      <c r="E3" s="10"/>
      <c r="F3" s="10"/>
      <c r="G3" s="11"/>
      <c r="H3" s="12"/>
      <c r="I3" s="10"/>
      <c r="J3" s="12"/>
      <c r="K3" s="11"/>
    </row>
    <row r="4" spans="1:11" x14ac:dyDescent="0.35">
      <c r="B4" s="1"/>
      <c r="C4" s="1"/>
      <c r="D4" s="13" t="s">
        <v>6</v>
      </c>
      <c r="E4" s="13"/>
      <c r="F4" s="13"/>
      <c r="G4" s="3">
        <v>16046754.053363072</v>
      </c>
      <c r="H4" s="5"/>
      <c r="I4" s="1">
        <v>1652987</v>
      </c>
      <c r="J4" s="5"/>
      <c r="K4" s="3">
        <v>98662733.837175265</v>
      </c>
    </row>
    <row r="5" spans="1:11" x14ac:dyDescent="0.35">
      <c r="E5" s="6" t="s">
        <v>7</v>
      </c>
      <c r="F5" s="6"/>
      <c r="G5" s="2">
        <v>15616567.683543185</v>
      </c>
      <c r="H5" s="4">
        <f>G5/G4</f>
        <v>0.97319168921083277</v>
      </c>
      <c r="I5">
        <v>465327</v>
      </c>
      <c r="J5" s="4">
        <f>I5/I4</f>
        <v>0.28150675111177526</v>
      </c>
      <c r="K5" s="2">
        <v>631075.48628533399</v>
      </c>
    </row>
    <row r="6" spans="1:11" x14ac:dyDescent="0.35">
      <c r="F6" t="s">
        <v>8</v>
      </c>
    </row>
    <row r="7" spans="1:11" x14ac:dyDescent="0.35">
      <c r="F7" t="s">
        <v>9</v>
      </c>
      <c r="G7" s="2">
        <v>15301668.341261344</v>
      </c>
      <c r="H7" s="4">
        <f>G7/G5</f>
        <v>0.97983555998584226</v>
      </c>
      <c r="I7">
        <v>451980</v>
      </c>
      <c r="J7" s="4">
        <f>I7/I5</f>
        <v>0.97131694485813203</v>
      </c>
      <c r="K7" s="2">
        <v>539434.80988542899</v>
      </c>
    </row>
    <row r="8" spans="1:11" x14ac:dyDescent="0.35">
      <c r="F8" t="s">
        <v>10</v>
      </c>
      <c r="G8" s="2">
        <f>G5-G7</f>
        <v>314899.34228184074</v>
      </c>
      <c r="H8" s="4">
        <f>1-H7</f>
        <v>2.0164440014157736E-2</v>
      </c>
      <c r="I8">
        <f>I5-I7</f>
        <v>13347</v>
      </c>
      <c r="J8" s="4">
        <f>1-J7</f>
        <v>2.8683055141867975E-2</v>
      </c>
      <c r="K8" s="2">
        <f>K5-K7</f>
        <v>91640.676399905002</v>
      </c>
    </row>
    <row r="9" spans="1:11" x14ac:dyDescent="0.35">
      <c r="E9" s="6" t="s">
        <v>11</v>
      </c>
      <c r="F9" s="6"/>
      <c r="G9" s="2">
        <v>430055.84423381998</v>
      </c>
      <c r="H9" s="4">
        <f>1-H5-H10</f>
        <v>2.6800176708864643E-2</v>
      </c>
      <c r="I9">
        <v>1185935</v>
      </c>
      <c r="J9" s="4">
        <f>1-J5-J10</f>
        <v>0.71744968351233251</v>
      </c>
      <c r="K9" s="2">
        <v>98031354.495050535</v>
      </c>
    </row>
    <row r="10" spans="1:11" x14ac:dyDescent="0.35">
      <c r="E10" s="6" t="s">
        <v>12</v>
      </c>
      <c r="F10" s="6"/>
      <c r="G10" s="2">
        <v>130.52558606599999</v>
      </c>
      <c r="H10" s="4">
        <f>G10/G4</f>
        <v>8.1340803025920672E-6</v>
      </c>
      <c r="I10">
        <v>1725</v>
      </c>
      <c r="J10" s="4">
        <f>I10/I4</f>
        <v>1.0435653758922483E-3</v>
      </c>
      <c r="K10" s="2">
        <v>303.85583940599997</v>
      </c>
    </row>
    <row r="12" spans="1:11" x14ac:dyDescent="0.35">
      <c r="B12" s="10" t="s">
        <v>13</v>
      </c>
      <c r="C12" s="10"/>
      <c r="D12" s="10"/>
      <c r="E12" s="10"/>
      <c r="F12" s="10"/>
      <c r="G12" s="11"/>
      <c r="H12" s="12"/>
      <c r="I12" s="10"/>
      <c r="J12" s="12"/>
      <c r="K12" s="11"/>
    </row>
    <row r="13" spans="1:11" x14ac:dyDescent="0.35">
      <c r="B13" s="1"/>
      <c r="C13" s="1"/>
      <c r="D13" s="13" t="s">
        <v>14</v>
      </c>
      <c r="E13" s="13"/>
      <c r="F13" s="13"/>
      <c r="G13" s="3">
        <f>G14+G15</f>
        <v>8681979.0712320507</v>
      </c>
      <c r="H13" s="5">
        <f>G13/G5</f>
        <v>0.55594668733649855</v>
      </c>
      <c r="I13" s="1">
        <f>I14+I15</f>
        <v>274816</v>
      </c>
      <c r="J13" s="5">
        <f>I13/I5</f>
        <v>0.59058683463456885</v>
      </c>
      <c r="K13" s="3">
        <f>K14+K15</f>
        <v>13338.377072993999</v>
      </c>
    </row>
    <row r="14" spans="1:11" x14ac:dyDescent="0.35">
      <c r="E14" s="6" t="s">
        <v>15</v>
      </c>
      <c r="F14" s="6"/>
      <c r="G14" s="2">
        <v>8661918.0875811912</v>
      </c>
      <c r="H14" s="4">
        <f>G14/G7</f>
        <v>0.56607671100961621</v>
      </c>
      <c r="I14">
        <v>273888</v>
      </c>
      <c r="J14" s="4">
        <f>I14/I7</f>
        <v>0.605973715651135</v>
      </c>
      <c r="K14" s="2">
        <v>13331.344496739999</v>
      </c>
    </row>
    <row r="15" spans="1:11" x14ac:dyDescent="0.35">
      <c r="E15" s="6" t="s">
        <v>16</v>
      </c>
      <c r="F15" s="6"/>
      <c r="G15" s="2">
        <v>20060.983650859998</v>
      </c>
      <c r="H15" s="4">
        <f>G15/G8</f>
        <v>6.3706019534664662E-2</v>
      </c>
      <c r="I15">
        <v>928</v>
      </c>
      <c r="J15" s="4">
        <f>I15/I8</f>
        <v>6.9528733048625155E-2</v>
      </c>
      <c r="K15" s="2">
        <v>7.0325762540000003</v>
      </c>
    </row>
    <row r="16" spans="1:11" x14ac:dyDescent="0.35">
      <c r="E16" s="6" t="s">
        <v>17</v>
      </c>
      <c r="F16" s="6"/>
      <c r="G16" s="8"/>
      <c r="H16" s="9"/>
      <c r="I16" s="6"/>
      <c r="J16" s="9"/>
      <c r="K16" s="8"/>
    </row>
    <row r="17" spans="2:11" x14ac:dyDescent="0.35">
      <c r="B17" s="1"/>
      <c r="C17" s="1"/>
      <c r="D17" s="13" t="s">
        <v>18</v>
      </c>
      <c r="E17" s="13"/>
      <c r="F17" s="13"/>
      <c r="G17" s="14"/>
      <c r="H17" s="15"/>
      <c r="I17" s="13"/>
      <c r="J17" s="15"/>
      <c r="K17" s="14"/>
    </row>
    <row r="18" spans="2:11" x14ac:dyDescent="0.35">
      <c r="E18" s="6" t="s">
        <v>19</v>
      </c>
      <c r="F18" s="6"/>
      <c r="G18" s="2">
        <v>7127422.2875364516</v>
      </c>
      <c r="H18" s="4">
        <f>G18/G5</f>
        <v>0.45640133171179248</v>
      </c>
      <c r="I18">
        <v>248049</v>
      </c>
      <c r="J18" s="4">
        <f>I18/I5</f>
        <v>0.53306384542483032</v>
      </c>
      <c r="K18" s="2">
        <v>49457.999421392997</v>
      </c>
    </row>
    <row r="19" spans="2:11" x14ac:dyDescent="0.35">
      <c r="E19" s="6" t="s">
        <v>20</v>
      </c>
      <c r="F19" s="6"/>
      <c r="G19" s="2">
        <v>3080504.2943824329</v>
      </c>
      <c r="H19" s="4">
        <f>G19/G5</f>
        <v>0.19725872911425238</v>
      </c>
      <c r="I19">
        <v>52370</v>
      </c>
      <c r="J19" s="4">
        <f>I19/I5</f>
        <v>0.11254451170897026</v>
      </c>
      <c r="K19" s="2">
        <v>18350.310747404001</v>
      </c>
    </row>
    <row r="20" spans="2:11" x14ac:dyDescent="0.35">
      <c r="E20" s="6" t="s">
        <v>21</v>
      </c>
      <c r="F20" s="6"/>
      <c r="G20" s="2">
        <v>5408641.1016242998</v>
      </c>
      <c r="H20" s="4">
        <f>1-H18-H19</f>
        <v>0.34633993917395511</v>
      </c>
      <c r="I20">
        <v>164908</v>
      </c>
      <c r="J20" s="4">
        <f>1-J18-J19</f>
        <v>0.3543916428661994</v>
      </c>
      <c r="K20" s="2">
        <v>563267.17611653695</v>
      </c>
    </row>
    <row r="21" spans="2:11" x14ac:dyDescent="0.35">
      <c r="F21" t="s">
        <v>22</v>
      </c>
    </row>
    <row r="22" spans="2:11" x14ac:dyDescent="0.35">
      <c r="F22" t="s">
        <v>23</v>
      </c>
      <c r="G22" s="2">
        <v>140537.40046727299</v>
      </c>
      <c r="H22" s="4">
        <f>G22/G20</f>
        <v>2.5983865046077362E-2</v>
      </c>
      <c r="I22">
        <v>9586</v>
      </c>
      <c r="J22" s="4">
        <f>I22/I20</f>
        <v>5.8129381230746839E-2</v>
      </c>
      <c r="K22" s="2">
        <v>65653.724706990004</v>
      </c>
    </row>
    <row r="23" spans="2:11" x14ac:dyDescent="0.35">
      <c r="F23" t="s">
        <v>24</v>
      </c>
      <c r="G23" s="2">
        <f>G20-G22</f>
        <v>5268103.7011570269</v>
      </c>
      <c r="H23" s="4">
        <f>1-H22</f>
        <v>0.97401613495392259</v>
      </c>
      <c r="I23">
        <f>I20-I22</f>
        <v>155322</v>
      </c>
      <c r="J23" s="4">
        <f>1-J22</f>
        <v>0.94187061876925315</v>
      </c>
      <c r="K23" s="2">
        <f>K20-K22</f>
        <v>497613.45140954695</v>
      </c>
    </row>
    <row r="25" spans="2:11" x14ac:dyDescent="0.35">
      <c r="B25" s="1"/>
      <c r="C25" s="1"/>
      <c r="D25" s="13" t="s">
        <v>25</v>
      </c>
      <c r="E25" s="13"/>
      <c r="F25" s="13"/>
      <c r="G25" s="14"/>
      <c r="H25" s="15"/>
      <c r="I25" s="13"/>
      <c r="J25" s="15"/>
      <c r="K25" s="14"/>
    </row>
    <row r="26" spans="2:11" x14ac:dyDescent="0.35">
      <c r="E26" s="6" t="s">
        <v>26</v>
      </c>
      <c r="F26" s="6"/>
      <c r="G26" s="2">
        <v>6840091.9340884062</v>
      </c>
      <c r="H26" s="4">
        <f>G26/G5</f>
        <v>0.43800225969606166</v>
      </c>
      <c r="I26">
        <v>226056</v>
      </c>
      <c r="J26" s="4">
        <f>I26/I5</f>
        <v>0.48580030817038339</v>
      </c>
      <c r="K26" s="2">
        <v>146109.30282905101</v>
      </c>
    </row>
    <row r="27" spans="2:11" x14ac:dyDescent="0.35">
      <c r="E27" s="6" t="s">
        <v>27</v>
      </c>
      <c r="F27" s="6"/>
      <c r="G27" s="2">
        <v>8763264.9161722735</v>
      </c>
      <c r="H27" s="4">
        <f>G27/G5</f>
        <v>0.56115179044157348</v>
      </c>
      <c r="I27">
        <v>238507</v>
      </c>
      <c r="J27" s="4">
        <f>I27/I5</f>
        <v>0.51255783567254853</v>
      </c>
      <c r="K27" s="2">
        <v>484966.183456283</v>
      </c>
    </row>
    <row r="28" spans="2:11" x14ac:dyDescent="0.35">
      <c r="E28" s="6" t="s">
        <v>28</v>
      </c>
      <c r="F28" s="6"/>
      <c r="G28" s="2">
        <v>12446.874110727</v>
      </c>
      <c r="H28" s="4">
        <f>G28/G5</f>
        <v>7.97030074914834E-4</v>
      </c>
      <c r="I28">
        <v>746</v>
      </c>
      <c r="J28" s="4">
        <f>I28/I5</f>
        <v>1.603173682163296E-3</v>
      </c>
      <c r="K28" s="2">
        <v>0</v>
      </c>
    </row>
    <row r="29" spans="2:11" x14ac:dyDescent="0.35">
      <c r="E29" s="6" t="s">
        <v>29</v>
      </c>
      <c r="F29" s="6"/>
      <c r="G29" s="2">
        <v>763.95917177900003</v>
      </c>
      <c r="H29" s="4">
        <f>G29/G5</f>
        <v>4.8919787450097882E-5</v>
      </c>
      <c r="I29">
        <v>18</v>
      </c>
      <c r="J29" s="4">
        <f>I29/I5</f>
        <v>3.8682474904744409E-5</v>
      </c>
      <c r="K29" s="2">
        <v>0</v>
      </c>
    </row>
  </sheetData>
  <mergeCells count="21">
    <mergeCell ref="E29:F29"/>
    <mergeCell ref="E20:F20"/>
    <mergeCell ref="D25:K25"/>
    <mergeCell ref="E26:F26"/>
    <mergeCell ref="E27:F27"/>
    <mergeCell ref="E28:F28"/>
    <mergeCell ref="E15:F15"/>
    <mergeCell ref="E16:K16"/>
    <mergeCell ref="D17:K17"/>
    <mergeCell ref="E18:F18"/>
    <mergeCell ref="E19:F19"/>
    <mergeCell ref="E9:F9"/>
    <mergeCell ref="E10:F10"/>
    <mergeCell ref="B12:K12"/>
    <mergeCell ref="D13:F13"/>
    <mergeCell ref="E14:F14"/>
    <mergeCell ref="A1:E1"/>
    <mergeCell ref="F1:K1"/>
    <mergeCell ref="B3:K3"/>
    <mergeCell ref="D4:F4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workbookViewId="0"/>
  </sheetViews>
  <sheetFormatPr defaultRowHeight="14.5" x14ac:dyDescent="0.35"/>
  <cols>
    <col min="2" max="2" width="9.1796875" customWidth="1"/>
    <col min="3" max="5" width="2" customWidth="1"/>
    <col min="6" max="6" width="53.453125" customWidth="1"/>
    <col min="7" max="7" width="19.453125" style="2" customWidth="1"/>
    <col min="8" max="8" width="11.453125" style="4" customWidth="1"/>
    <col min="9" max="9" width="23.1796875" customWidth="1"/>
    <col min="10" max="10" width="11.453125" style="4" customWidth="1"/>
    <col min="11" max="11" width="32" style="2" customWidth="1"/>
  </cols>
  <sheetData>
    <row r="1" spans="1:11" ht="80" customHeight="1" x14ac:dyDescent="0.35">
      <c r="A1" s="6"/>
      <c r="B1" s="6"/>
      <c r="C1" s="6"/>
      <c r="D1" s="6"/>
      <c r="E1" s="6"/>
      <c r="F1" s="7" t="s">
        <v>0</v>
      </c>
      <c r="G1" s="8"/>
      <c r="H1" s="9"/>
      <c r="I1" s="6"/>
      <c r="J1" s="9"/>
      <c r="K1" s="8"/>
    </row>
    <row r="2" spans="1:11" x14ac:dyDescent="0.35">
      <c r="G2" s="3" t="s">
        <v>1</v>
      </c>
      <c r="H2" s="5" t="s">
        <v>2</v>
      </c>
      <c r="I2" s="1" t="s">
        <v>3</v>
      </c>
      <c r="J2" s="5" t="s">
        <v>2</v>
      </c>
      <c r="K2" s="3" t="s">
        <v>4</v>
      </c>
    </row>
    <row r="3" spans="1:11" x14ac:dyDescent="0.35">
      <c r="B3" s="10" t="s">
        <v>5</v>
      </c>
      <c r="C3" s="10"/>
      <c r="D3" s="10"/>
      <c r="E3" s="10"/>
      <c r="F3" s="10"/>
      <c r="G3" s="11"/>
      <c r="H3" s="12"/>
      <c r="I3" s="10"/>
      <c r="J3" s="12"/>
      <c r="K3" s="11"/>
    </row>
    <row r="4" spans="1:11" x14ac:dyDescent="0.35">
      <c r="B4" s="1"/>
      <c r="C4" s="1"/>
      <c r="D4" s="13" t="s">
        <v>6</v>
      </c>
      <c r="E4" s="13"/>
      <c r="F4" s="13"/>
      <c r="G4" s="3">
        <v>15218828.467527907</v>
      </c>
      <c r="H4" s="5"/>
      <c r="I4" s="1">
        <v>2460224</v>
      </c>
      <c r="J4" s="5"/>
      <c r="K4" s="3">
        <v>252637274.54567629</v>
      </c>
    </row>
    <row r="5" spans="1:11" x14ac:dyDescent="0.35">
      <c r="E5" s="6" t="s">
        <v>7</v>
      </c>
      <c r="F5" s="6"/>
      <c r="G5" s="2">
        <v>12581242.24901326</v>
      </c>
      <c r="H5" s="4">
        <f>G5/G4</f>
        <v>0.82668927347841459</v>
      </c>
      <c r="I5">
        <v>396021</v>
      </c>
      <c r="J5" s="4">
        <f>I5/I4</f>
        <v>0.16096948895710309</v>
      </c>
      <c r="K5" s="2">
        <v>15306949.613162544</v>
      </c>
    </row>
    <row r="6" spans="1:11" x14ac:dyDescent="0.35">
      <c r="F6" t="s">
        <v>8</v>
      </c>
    </row>
    <row r="7" spans="1:11" x14ac:dyDescent="0.35">
      <c r="F7" t="s">
        <v>9</v>
      </c>
      <c r="G7" s="2">
        <v>12050686.20282477</v>
      </c>
      <c r="H7" s="4">
        <f>G7/G5</f>
        <v>0.95782959777043464</v>
      </c>
      <c r="I7">
        <v>378404</v>
      </c>
      <c r="J7" s="4">
        <f>I7/I5</f>
        <v>0.95551498531643519</v>
      </c>
      <c r="K7" s="2">
        <v>14800809.155491067</v>
      </c>
    </row>
    <row r="8" spans="1:11" x14ac:dyDescent="0.35">
      <c r="F8" t="s">
        <v>10</v>
      </c>
      <c r="G8" s="2">
        <f>G5-G7</f>
        <v>530556.04618849047</v>
      </c>
      <c r="H8" s="4">
        <f>1-H7</f>
        <v>4.2170402229565362E-2</v>
      </c>
      <c r="I8">
        <f>I5-I7</f>
        <v>17617</v>
      </c>
      <c r="J8" s="4">
        <f>1-J7</f>
        <v>4.4485014683564805E-2</v>
      </c>
      <c r="K8" s="2">
        <f>K5-K7</f>
        <v>506140.45767147653</v>
      </c>
    </row>
    <row r="9" spans="1:11" x14ac:dyDescent="0.35">
      <c r="E9" s="6" t="s">
        <v>11</v>
      </c>
      <c r="F9" s="6"/>
      <c r="G9" s="2">
        <v>2530711.9993026848</v>
      </c>
      <c r="H9" s="4">
        <f>1-H5-H10</f>
        <v>0.16628822676478755</v>
      </c>
      <c r="I9">
        <v>1746861</v>
      </c>
      <c r="J9" s="4">
        <f>1-J5-J10</f>
        <v>0.71004144338076536</v>
      </c>
      <c r="K9" s="2">
        <v>235926522.9884316</v>
      </c>
    </row>
    <row r="10" spans="1:11" x14ac:dyDescent="0.35">
      <c r="E10" s="6" t="s">
        <v>12</v>
      </c>
      <c r="F10" s="6"/>
      <c r="G10" s="2">
        <v>106874.21921196301</v>
      </c>
      <c r="H10" s="4">
        <f>G10/G4</f>
        <v>7.022499756797855E-3</v>
      </c>
      <c r="I10">
        <v>317342</v>
      </c>
      <c r="J10" s="4">
        <f>I10/I4</f>
        <v>0.12898906766213158</v>
      </c>
      <c r="K10" s="2">
        <v>1403801.94408215</v>
      </c>
    </row>
    <row r="12" spans="1:11" x14ac:dyDescent="0.35">
      <c r="B12" s="10" t="s">
        <v>13</v>
      </c>
      <c r="C12" s="10"/>
      <c r="D12" s="10"/>
      <c r="E12" s="10"/>
      <c r="F12" s="10"/>
      <c r="G12" s="11"/>
      <c r="H12" s="12"/>
      <c r="I12" s="10"/>
      <c r="J12" s="12"/>
      <c r="K12" s="11"/>
    </row>
    <row r="13" spans="1:11" x14ac:dyDescent="0.35">
      <c r="B13" s="1"/>
      <c r="C13" s="1"/>
      <c r="D13" s="13" t="s">
        <v>14</v>
      </c>
      <c r="E13" s="13"/>
      <c r="F13" s="13"/>
      <c r="G13" s="3">
        <f>G14+G15</f>
        <v>6147640.2185235471</v>
      </c>
      <c r="H13" s="5">
        <f>G13/G5</f>
        <v>0.48863539043656068</v>
      </c>
      <c r="I13" s="1">
        <f>I14+I15</f>
        <v>179363</v>
      </c>
      <c r="J13" s="5">
        <f>I13/I5</f>
        <v>0.45291285058115605</v>
      </c>
      <c r="K13" s="3">
        <f>K14+K15</f>
        <v>3304159.7837562687</v>
      </c>
    </row>
    <row r="14" spans="1:11" x14ac:dyDescent="0.35">
      <c r="E14" s="6" t="s">
        <v>15</v>
      </c>
      <c r="F14" s="6"/>
      <c r="G14" s="2">
        <v>6133296.961158894</v>
      </c>
      <c r="H14" s="4">
        <f>G14/G7</f>
        <v>0.50895831639207434</v>
      </c>
      <c r="I14">
        <v>178682</v>
      </c>
      <c r="J14" s="4">
        <f>I14/I7</f>
        <v>0.47219902538028141</v>
      </c>
      <c r="K14" s="2">
        <v>3207272.0665538479</v>
      </c>
    </row>
    <row r="15" spans="1:11" x14ac:dyDescent="0.35">
      <c r="E15" s="6" t="s">
        <v>16</v>
      </c>
      <c r="F15" s="6"/>
      <c r="G15" s="2">
        <v>14343.257364653</v>
      </c>
      <c r="H15" s="4">
        <f>G15/G8</f>
        <v>2.7034386786645489E-2</v>
      </c>
      <c r="I15">
        <v>681</v>
      </c>
      <c r="J15" s="4">
        <f>I15/I8</f>
        <v>3.8655843787250954E-2</v>
      </c>
      <c r="K15" s="2">
        <v>96887.717202421001</v>
      </c>
    </row>
    <row r="16" spans="1:11" x14ac:dyDescent="0.35">
      <c r="E16" s="6" t="s">
        <v>17</v>
      </c>
      <c r="F16" s="6"/>
      <c r="G16" s="8"/>
      <c r="H16" s="9"/>
      <c r="I16" s="6"/>
      <c r="J16" s="9"/>
      <c r="K16" s="8"/>
    </row>
    <row r="17" spans="2:11" x14ac:dyDescent="0.35">
      <c r="B17" s="1"/>
      <c r="C17" s="1"/>
      <c r="D17" s="13" t="s">
        <v>18</v>
      </c>
      <c r="E17" s="13"/>
      <c r="F17" s="13"/>
      <c r="G17" s="14"/>
      <c r="H17" s="15"/>
      <c r="I17" s="13"/>
      <c r="J17" s="15"/>
      <c r="K17" s="14"/>
    </row>
    <row r="18" spans="2:11" x14ac:dyDescent="0.35">
      <c r="E18" s="6" t="s">
        <v>19</v>
      </c>
      <c r="F18" s="6"/>
      <c r="G18" s="2">
        <v>5503639.8767177789</v>
      </c>
      <c r="H18" s="4">
        <f>G18/G5</f>
        <v>0.43744804907078444</v>
      </c>
      <c r="I18">
        <v>174383</v>
      </c>
      <c r="J18" s="4">
        <f>I18/I5</f>
        <v>0.44033775986626972</v>
      </c>
      <c r="K18" s="2">
        <v>2610691.7487274762</v>
      </c>
    </row>
    <row r="19" spans="2:11" x14ac:dyDescent="0.35">
      <c r="E19" s="6" t="s">
        <v>20</v>
      </c>
      <c r="F19" s="6"/>
      <c r="G19" s="2">
        <v>2144721.6004585992</v>
      </c>
      <c r="H19" s="4">
        <f>G19/G5</f>
        <v>0.17046978017030143</v>
      </c>
      <c r="I19">
        <v>59721</v>
      </c>
      <c r="J19" s="4">
        <f>I19/I5</f>
        <v>0.15080260895255554</v>
      </c>
      <c r="K19" s="2">
        <v>4128387.8081947812</v>
      </c>
    </row>
    <row r="20" spans="2:11" x14ac:dyDescent="0.35">
      <c r="E20" s="6" t="s">
        <v>21</v>
      </c>
      <c r="F20" s="6"/>
      <c r="G20" s="2">
        <v>4927518.0838425811</v>
      </c>
      <c r="H20" s="4">
        <f>1-H18-H19</f>
        <v>0.39208217075891416</v>
      </c>
      <c r="I20">
        <v>161716</v>
      </c>
      <c r="J20" s="4">
        <f>1-J18-J19</f>
        <v>0.4088596311811748</v>
      </c>
      <c r="K20" s="2">
        <v>7571447.5463510538</v>
      </c>
    </row>
    <row r="21" spans="2:11" x14ac:dyDescent="0.35">
      <c r="F21" t="s">
        <v>22</v>
      </c>
    </row>
    <row r="22" spans="2:11" x14ac:dyDescent="0.35">
      <c r="F22" t="s">
        <v>23</v>
      </c>
      <c r="G22" s="2">
        <v>211764.86065658601</v>
      </c>
      <c r="H22" s="4">
        <f>G22/G20</f>
        <v>4.2975968236619311E-2</v>
      </c>
      <c r="I22">
        <v>10962</v>
      </c>
      <c r="J22" s="4">
        <f>I22/I20</f>
        <v>6.7785500507061766E-2</v>
      </c>
      <c r="K22" s="2">
        <v>3711916.618175596</v>
      </c>
    </row>
    <row r="23" spans="2:11" x14ac:dyDescent="0.35">
      <c r="F23" t="s">
        <v>24</v>
      </c>
      <c r="G23" s="2">
        <f>G20-G22</f>
        <v>4715753.2231859956</v>
      </c>
      <c r="H23" s="4">
        <f>1-H22</f>
        <v>0.95702403176338069</v>
      </c>
      <c r="I23">
        <f>I20-I22</f>
        <v>150754</v>
      </c>
      <c r="J23" s="4">
        <f>1-J22</f>
        <v>0.93221449949293822</v>
      </c>
      <c r="K23" s="2">
        <f>K20-K22</f>
        <v>3859530.9281754578</v>
      </c>
    </row>
    <row r="25" spans="2:11" x14ac:dyDescent="0.35">
      <c r="B25" s="1"/>
      <c r="C25" s="1"/>
      <c r="D25" s="13" t="s">
        <v>25</v>
      </c>
      <c r="E25" s="13"/>
      <c r="F25" s="13"/>
      <c r="G25" s="14"/>
      <c r="H25" s="15"/>
      <c r="I25" s="13"/>
      <c r="J25" s="15"/>
      <c r="K25" s="14"/>
    </row>
    <row r="26" spans="2:11" x14ac:dyDescent="0.35">
      <c r="E26" s="6" t="s">
        <v>26</v>
      </c>
      <c r="F26" s="6"/>
      <c r="G26" s="2">
        <v>6351861.5724942479</v>
      </c>
      <c r="H26" s="4">
        <f>G26/G5</f>
        <v>0.50486759946081006</v>
      </c>
      <c r="I26">
        <v>193998</v>
      </c>
      <c r="J26" s="4">
        <f>I26/I5</f>
        <v>0.48986796154749368</v>
      </c>
      <c r="K26" s="2">
        <v>4941210.6202311125</v>
      </c>
    </row>
    <row r="27" spans="2:11" x14ac:dyDescent="0.35">
      <c r="E27" s="6" t="s">
        <v>27</v>
      </c>
      <c r="F27" s="6"/>
      <c r="G27" s="2">
        <v>6193677.2362528779</v>
      </c>
      <c r="H27" s="4">
        <f>G27/G5</f>
        <v>0.49229456946023314</v>
      </c>
      <c r="I27">
        <v>200865</v>
      </c>
      <c r="J27" s="4">
        <f>I27/I5</f>
        <v>0.50720795109350258</v>
      </c>
      <c r="K27" s="2">
        <v>10363883.862912187</v>
      </c>
    </row>
    <row r="28" spans="2:11" x14ac:dyDescent="0.35">
      <c r="E28" s="6" t="s">
        <v>28</v>
      </c>
      <c r="F28" s="6"/>
      <c r="G28" s="2">
        <v>31749.449506016001</v>
      </c>
      <c r="H28" s="4">
        <f>G28/G5</f>
        <v>2.5235544215441914E-3</v>
      </c>
      <c r="I28">
        <v>1034</v>
      </c>
      <c r="J28" s="4">
        <f>I28/I5</f>
        <v>2.6109726504402546E-3</v>
      </c>
      <c r="K28" s="2">
        <v>0</v>
      </c>
    </row>
    <row r="29" spans="2:11" x14ac:dyDescent="0.35">
      <c r="E29" s="6" t="s">
        <v>29</v>
      </c>
      <c r="F29" s="6"/>
      <c r="G29" s="2">
        <v>3953.9907601169998</v>
      </c>
      <c r="H29" s="4">
        <f>G29/G5</f>
        <v>3.1427665741251499E-4</v>
      </c>
      <c r="I29">
        <v>116</v>
      </c>
      <c r="J29" s="4">
        <f>I29/I5</f>
        <v>2.9291375962385834E-4</v>
      </c>
      <c r="K29" s="2">
        <v>1854.1269543240001</v>
      </c>
    </row>
  </sheetData>
  <mergeCells count="21">
    <mergeCell ref="E29:F29"/>
    <mergeCell ref="E20:F20"/>
    <mergeCell ref="D25:K25"/>
    <mergeCell ref="E26:F26"/>
    <mergeCell ref="E27:F27"/>
    <mergeCell ref="E28:F28"/>
    <mergeCell ref="E15:F15"/>
    <mergeCell ref="E16:K16"/>
    <mergeCell ref="D17:K17"/>
    <mergeCell ref="E18:F18"/>
    <mergeCell ref="E19:F19"/>
    <mergeCell ref="E9:F9"/>
    <mergeCell ref="E10:F10"/>
    <mergeCell ref="B12:K12"/>
    <mergeCell ref="D13:F13"/>
    <mergeCell ref="E14:F14"/>
    <mergeCell ref="A1:E1"/>
    <mergeCell ref="F1:K1"/>
    <mergeCell ref="B3:K3"/>
    <mergeCell ref="D4:F4"/>
    <mergeCell ref="E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3"/>
  <sheetViews>
    <sheetView workbookViewId="0"/>
  </sheetViews>
  <sheetFormatPr defaultRowHeight="30" customHeight="1" x14ac:dyDescent="0.35"/>
  <sheetData>
    <row r="1" spans="1:2" x14ac:dyDescent="0.35">
      <c r="A1" t="s">
        <v>30</v>
      </c>
    </row>
    <row r="2" spans="1:2" x14ac:dyDescent="0.35">
      <c r="A2" t="s">
        <v>31</v>
      </c>
      <c r="B2">
        <f>'NEWT - EU'!$G$7</f>
        <v>15301668.341261344</v>
      </c>
    </row>
    <row r="3" spans="1:2" x14ac:dyDescent="0.35">
      <c r="A3" t="s">
        <v>32</v>
      </c>
      <c r="B3">
        <f>'NEWT - EU'!$G$8</f>
        <v>314899.34228184074</v>
      </c>
    </row>
    <row r="4" spans="1:2" x14ac:dyDescent="0.35">
      <c r="A4" t="s">
        <v>33</v>
      </c>
      <c r="B4">
        <f>'NEWT - EU'!$G$9</f>
        <v>430055.84423381998</v>
      </c>
    </row>
    <row r="5" spans="1:2" x14ac:dyDescent="0.35">
      <c r="A5" t="s">
        <v>34</v>
      </c>
      <c r="B5">
        <f>'NEWT - EU'!$G$10</f>
        <v>130.52558606599999</v>
      </c>
    </row>
    <row r="14" spans="1:2" x14ac:dyDescent="0.35">
      <c r="A14" t="s">
        <v>35</v>
      </c>
    </row>
    <row r="15" spans="1:2" x14ac:dyDescent="0.35">
      <c r="A15" t="s">
        <v>31</v>
      </c>
      <c r="B15">
        <f>'NEWT - EU'!$I$7</f>
        <v>451980</v>
      </c>
    </row>
    <row r="16" spans="1:2" x14ac:dyDescent="0.35">
      <c r="A16" t="s">
        <v>32</v>
      </c>
      <c r="B16">
        <f>'NEWT - EU'!$I$8</f>
        <v>13347</v>
      </c>
    </row>
    <row r="17" spans="1:2" x14ac:dyDescent="0.35">
      <c r="A17" t="s">
        <v>33</v>
      </c>
      <c r="B17">
        <f>'NEWT - EU'!$I$9</f>
        <v>1185935</v>
      </c>
    </row>
    <row r="18" spans="1:2" x14ac:dyDescent="0.35">
      <c r="A18" t="s">
        <v>34</v>
      </c>
      <c r="B18">
        <f>'NEWT - EU'!$I$10</f>
        <v>1725</v>
      </c>
    </row>
    <row r="26" spans="1:2" x14ac:dyDescent="0.35">
      <c r="A26" t="s">
        <v>18</v>
      </c>
    </row>
    <row r="27" spans="1:2" x14ac:dyDescent="0.35">
      <c r="A27" t="s">
        <v>36</v>
      </c>
      <c r="B27">
        <f>'NEWT - EU'!$G$18</f>
        <v>7127422.2875364516</v>
      </c>
    </row>
    <row r="28" spans="1:2" x14ac:dyDescent="0.35">
      <c r="A28" t="s">
        <v>37</v>
      </c>
      <c r="B28">
        <f>'NEWT - EU'!$G$19</f>
        <v>3080504.2943824329</v>
      </c>
    </row>
    <row r="29" spans="1:2" x14ac:dyDescent="0.35">
      <c r="A29" t="s">
        <v>38</v>
      </c>
      <c r="B29">
        <f>'NEWT - EU'!$G$22</f>
        <v>140537.40046727299</v>
      </c>
    </row>
    <row r="30" spans="1:2" x14ac:dyDescent="0.35">
      <c r="A30" t="s">
        <v>39</v>
      </c>
      <c r="B30">
        <f>'NEWT - EU'!$G$23</f>
        <v>5268103.7011570269</v>
      </c>
    </row>
    <row r="39" spans="1:2" x14ac:dyDescent="0.35">
      <c r="A39" t="s">
        <v>40</v>
      </c>
    </row>
    <row r="40" spans="1:2" x14ac:dyDescent="0.35">
      <c r="A40" t="s">
        <v>41</v>
      </c>
      <c r="B40">
        <f>'NEWT - EU'!$G$26</f>
        <v>6840091.9340884062</v>
      </c>
    </row>
    <row r="41" spans="1:2" x14ac:dyDescent="0.35">
      <c r="A41" t="s">
        <v>42</v>
      </c>
      <c r="B41">
        <f>'NEWT - EU'!$G$27</f>
        <v>8763264.9161722735</v>
      </c>
    </row>
    <row r="42" spans="1:2" x14ac:dyDescent="0.35">
      <c r="A42" t="s">
        <v>43</v>
      </c>
      <c r="B42">
        <f>'NEWT - EU'!$G$28</f>
        <v>12446.874110727</v>
      </c>
    </row>
    <row r="43" spans="1:2" x14ac:dyDescent="0.35">
      <c r="A43" t="s">
        <v>44</v>
      </c>
      <c r="B43">
        <f>'NEWT - EU'!$G$29</f>
        <v>763.95917177900003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NEWT - EU</vt:lpstr>
      <vt:lpstr>Outstanding - EU</vt:lpstr>
      <vt:lpstr>Images - EU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Siobhan Benrejdal</dc:creator>
  <cp:lastModifiedBy>Siobhan Benrejdal</cp:lastModifiedBy>
  <dcterms:created xsi:type="dcterms:W3CDTF">2026-08-18T15:21:33Z</dcterms:created>
  <dcterms:modified xsi:type="dcterms:W3CDTF">2026-08-18T15:21:33Z</dcterms:modified>
</cp:coreProperties>
</file>