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B0307D5E-3F22-471D-8A0B-56280529D2B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G13" i="5"/>
  <c r="H13" i="5" s="1"/>
  <c r="J10" i="5"/>
  <c r="H10" i="5"/>
  <c r="K8" i="5"/>
  <c r="I8" i="5"/>
  <c r="G8" i="5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H13" i="2"/>
  <c r="G13" i="2"/>
  <c r="J10" i="2"/>
  <c r="H10" i="2"/>
  <c r="K8" i="2"/>
  <c r="I8" i="2"/>
  <c r="G8" i="2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<sst xmlns="http://schemas.openxmlformats.org/spreadsheetml/2006/main" count="82" uniqueCount="45">
  <si>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19 December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</si>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</sst>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12181187.050754808</c:v>
                </c:pt>
                <c:pt idx="1">
                  <c:v>243967.38427346759</c:v>
                </c:pt>
                <c:pt idx="2">
                  <c:v>597475.28934747295</c:v>
                </c:pt>
                <c:pt idx="3">
                  <c:v>124.240744054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3CC-4D79-9456-4DF366CA5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353275</c:v>
                </c:pt>
                <c:pt idx="1">
                  <c:v>6308</c:v>
                </c:pt>
                <c:pt idx="2">
                  <c:v>1090082</c:v>
                </c:pt>
                <c:pt idx="3">
                  <c:v>31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70C-43A6-8B84-2A309EE64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1066756.7680540539</c:v>
                </c:pt>
                <c:pt idx="1">
                  <c:v>4932542.5663153334</c:v>
                </c:pt>
                <c:pt idx="2">
                  <c:v>399590.69965292799</c:v>
                </c:pt>
                <c:pt idx="3">
                  <c:v>6026264.401005961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66E-411F-B402-B8ABE7A13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2067369.346880801</c:v>
                </c:pt>
                <c:pt idx="1">
                  <c:v>10357309.809799012</c:v>
                </c:pt>
                <c:pt idx="2">
                  <c:v>0.59767749999999997</c:v>
                </c:pt>
                <c:pt idx="3">
                  <c:v>474.68067096200002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41E-40D8-A0DD-4BB28F05A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13022753.965119803</v>
      </c>
      <c r="H4" s="5"/>
      <c r="I4" s="1">
        <v>1449696</v>
      </c>
      <c r="J4" s="5"/>
      <c r="K4" s="3">
        <v>638447.14666919003</v>
      </c>
    </row>
    <row r="5" spans="1:11" x14ac:dyDescent="0.25">
      <c r="E5" s="6" t="s">
        <v>7</v>
      </c>
      <c r="F5" s="6"/>
      <c r="G5" s="2">
        <v>12425154.435028275</v>
      </c>
      <c r="H5" s="4">
        <f>G5/G4</f>
        <v>0.95411112490551997</v>
      </c>
      <c r="I5">
        <v>359583</v>
      </c>
      <c r="J5" s="4">
        <f>I5/I4</f>
        <v>0.24804027878948415</v>
      </c>
      <c r="K5" s="2">
        <v>268045.45278813399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12181187.050754808</v>
      </c>
      <c r="H7" s="4">
        <f>G7/G5</f>
        <v>0.98036504209672526</v>
      </c>
      <c r="I7">
        <v>353275</v>
      </c>
      <c r="J7" s="4">
        <f>I7/I5</f>
        <v>0.98245745766624115</v>
      </c>
      <c r="K7" s="2">
        <v>216967.95698437101</v>
      </c>
    </row>
    <row r="8" spans="1:11" x14ac:dyDescent="0.25">
      <c r="F8" t="s">
        <v>10</v>
      </c>
      <c r="G8" s="2">
        <f>G5-G7</f>
        <v>243967.38427346759</v>
      </c>
      <c r="H8" s="4">
        <f>1-H7</f>
        <v>1.9634957903274741E-2</v>
      </c>
      <c r="I8">
        <f>I5-I7</f>
        <v>6308</v>
      </c>
      <c r="J8" s="4">
        <f>1-J7</f>
        <v>1.7542542333758848E-2</v>
      </c>
      <c r="K8" s="2">
        <f>K5-K7</f>
        <v>51077.495803762984</v>
      </c>
    </row>
    <row r="9" spans="1:11" x14ac:dyDescent="0.25">
      <c r="E9" s="6" t="s">
        <v>11</v>
      </c>
      <c r="F9" s="6"/>
      <c r="G9" s="2">
        <v>597475.28934747295</v>
      </c>
      <c r="H9" s="4">
        <f>1-H5-H10</f>
        <v>4.58793348125714E-2</v>
      </c>
      <c r="I9">
        <v>1090082</v>
      </c>
      <c r="J9" s="4">
        <f>1-J5-J10</f>
        <v>0.75193833741694804</v>
      </c>
      <c r="K9" s="2">
        <v>369531.61520381802</v>
      </c>
    </row>
    <row r="10" spans="1:11" x14ac:dyDescent="0.25">
      <c r="E10" s="6" t="s">
        <v>12</v>
      </c>
      <c r="F10" s="6"/>
      <c r="G10" s="2">
        <v>124.240744054</v>
      </c>
      <c r="H10" s="4">
        <f>G10/G4</f>
        <v>9.5402819086321466E-6</v>
      </c>
      <c r="I10">
        <v>31</v>
      </c>
      <c r="J10" s="4">
        <f>I10/I4</f>
        <v>2.1383793567754896E-5</v>
      </c>
      <c r="K10" s="2">
        <v>870.07867723799995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3080183.4731393382</v>
      </c>
      <c r="H13" s="5">
        <f>G13/G5</f>
        <v>0.24789900916288521</v>
      </c>
      <c r="I13" s="1">
        <f>I14+I15</f>
        <v>96819</v>
      </c>
      <c r="J13" s="5">
        <f>I13/I5</f>
        <v>0.26925355203110268</v>
      </c>
      <c r="K13" s="3">
        <f>K14+K15</f>
        <v>33646.604882191001</v>
      </c>
    </row>
    <row r="14" spans="1:11" x14ac:dyDescent="0.25">
      <c r="E14" s="6" t="s">
        <v>15</v>
      </c>
      <c r="F14" s="6"/>
      <c r="G14" s="2">
        <v>3080183.4731393382</v>
      </c>
      <c r="H14" s="4">
        <f>G14/G7</f>
        <v>0.25286398282082651</v>
      </c>
      <c r="I14">
        <v>96819</v>
      </c>
      <c r="J14" s="4">
        <f>I14/I7</f>
        <v>0.27406128370249805</v>
      </c>
      <c r="K14" s="2">
        <v>33646.604882191001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1066756.7680540539</v>
      </c>
      <c r="H18" s="4">
        <f>G18/G5</f>
        <v>8.5854608377881808E-2</v>
      </c>
      <c r="I18">
        <v>33761</v>
      </c>
      <c r="J18" s="4">
        <f>I18/I5</f>
        <v>9.3889310673752654E-2</v>
      </c>
      <c r="K18" s="2">
        <v>29920.222106411999</v>
      </c>
    </row>
    <row r="19" spans="2:11" x14ac:dyDescent="0.25">
      <c r="E19" s="6" t="s">
        <v>20</v>
      </c>
      <c r="F19" s="6"/>
      <c r="G19" s="2">
        <v>4932542.5663153334</v>
      </c>
      <c r="H19" s="4">
        <f>G19/G5</f>
        <v>0.3969803829890271</v>
      </c>
      <c r="I19">
        <v>138200</v>
      </c>
      <c r="J19" s="4">
        <f>I19/I5</f>
        <v>0.38433407586009349</v>
      </c>
      <c r="K19" s="2">
        <v>62307.135614145001</v>
      </c>
    </row>
    <row r="20" spans="2:11" x14ac:dyDescent="0.25">
      <c r="E20" s="6" t="s">
        <v>21</v>
      </c>
      <c r="F20" s="6"/>
      <c r="G20" s="2">
        <v>6425855.1006588889</v>
      </c>
      <c r="H20" s="4">
        <f>1-H18-H19</f>
        <v>0.51716500863309101</v>
      </c>
      <c r="I20">
        <v>187622</v>
      </c>
      <c r="J20" s="4">
        <f>1-J18-J19</f>
        <v>0.52177661346615389</v>
      </c>
      <c r="K20" s="2">
        <v>175818.095067577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399590.69965292799</v>
      </c>
      <c r="H22" s="4">
        <f>G22/G20</f>
        <v>6.2184828850553306E-2</v>
      </c>
      <c r="I22">
        <v>12250</v>
      </c>
      <c r="J22" s="4">
        <f>I22/I20</f>
        <v>6.5290850753109975E-2</v>
      </c>
      <c r="K22" s="2">
        <v>7214.2258529250003</v>
      </c>
    </row>
    <row r="23" spans="2:11" x14ac:dyDescent="0.25">
      <c r="F23" t="s">
        <v>24</v>
      </c>
      <c r="G23" s="2">
        <f>G20-G22</f>
        <v>6026264.401005961</v>
      </c>
      <c r="H23" s="4">
        <f>1-H22</f>
        <v>0.93781517114944668</v>
      </c>
      <c r="I23">
        <f>I20-I22</f>
        <v>175372</v>
      </c>
      <c r="J23" s="4">
        <f>1-J22</f>
        <v>0.93470914924688997</v>
      </c>
      <c r="K23" s="2">
        <f>K20-K22</f>
        <v>168603.86921465199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2067369.346880801</v>
      </c>
      <c r="H26" s="4">
        <f>G26/G5</f>
        <v>0.16638580692829003</v>
      </c>
      <c r="I26">
        <v>57270</v>
      </c>
      <c r="J26" s="4">
        <f>I26/I5</f>
        <v>0.15926781855649461</v>
      </c>
      <c r="K26" s="2">
        <v>72933.656859081006</v>
      </c>
    </row>
    <row r="27" spans="2:11" x14ac:dyDescent="0.25">
      <c r="E27" s="6" t="s">
        <v>27</v>
      </c>
      <c r="F27" s="6"/>
      <c r="G27" s="2">
        <v>10357309.809799012</v>
      </c>
      <c r="H27" s="4">
        <f>G27/G5</f>
        <v>0.83357594176860161</v>
      </c>
      <c r="I27">
        <v>302196</v>
      </c>
      <c r="J27" s="4">
        <f>I27/I5</f>
        <v>0.84040680454860217</v>
      </c>
      <c r="K27" s="2">
        <v>194965.267751826</v>
      </c>
    </row>
    <row r="28" spans="2:11" x14ac:dyDescent="0.25">
      <c r="E28" s="6" t="s">
        <v>28</v>
      </c>
      <c r="F28" s="6"/>
      <c r="G28" s="2">
        <v>0.59767749999999997</v>
      </c>
      <c r="H28" s="4">
        <f>G28/G5</f>
        <v>4.8102219020719951E-8</v>
      </c>
      <c r="I28">
        <v>1</v>
      </c>
      <c r="J28" s="4">
        <f>I28/I5</f>
        <v>2.7809991017372902E-6</v>
      </c>
      <c r="K28" s="2">
        <v>0</v>
      </c>
    </row>
    <row r="29" spans="2:11" x14ac:dyDescent="0.25">
      <c r="E29" s="6" t="s">
        <v>29</v>
      </c>
      <c r="F29" s="6"/>
      <c r="G29" s="2">
        <v>474.68067096200002</v>
      </c>
      <c r="H29" s="4">
        <f>G29/G5</f>
        <v>3.8203200889303056E-5</v>
      </c>
      <c r="I29">
        <v>116</v>
      </c>
      <c r="J29" s="4">
        <f>I29/I5</f>
        <v>3.2259589580152563E-4</v>
      </c>
      <c r="K29" s="2">
        <v>146.52817722699999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15472464.458442859</v>
      </c>
      <c r="H4" s="5"/>
      <c r="I4" s="1">
        <v>3825660</v>
      </c>
      <c r="J4" s="5"/>
      <c r="K4" s="3">
        <v>106086802.89019573</v>
      </c>
    </row>
    <row r="5" spans="1:11" x14ac:dyDescent="0.25">
      <c r="E5" s="6" t="s">
        <v>7</v>
      </c>
      <c r="F5" s="6"/>
      <c r="G5" s="2">
        <v>10977158.910195185</v>
      </c>
      <c r="H5" s="4">
        <f>G5/G4</f>
        <v>0.70946415418684505</v>
      </c>
      <c r="I5">
        <v>402199</v>
      </c>
      <c r="J5" s="4">
        <f>I5/I4</f>
        <v>0.10513192494889771</v>
      </c>
      <c r="K5" s="2">
        <v>3990229.1333262548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10577724.347910523</v>
      </c>
      <c r="H7" s="4">
        <f>G7/G5</f>
        <v>0.96361220917429913</v>
      </c>
      <c r="I7">
        <v>390162</v>
      </c>
      <c r="J7" s="4">
        <f>I7/I5</f>
        <v>0.97007202902045997</v>
      </c>
      <c r="K7" s="2">
        <v>3324748.2809015159</v>
      </c>
    </row>
    <row r="8" spans="1:11" x14ac:dyDescent="0.25">
      <c r="F8" t="s">
        <v>10</v>
      </c>
      <c r="G8" s="2">
        <f>G5-G7</f>
        <v>399434.56228466146</v>
      </c>
      <c r="H8" s="4">
        <f>1-H7</f>
        <v>3.6387790825700872E-2</v>
      </c>
      <c r="I8">
        <f>I5-I7</f>
        <v>12037</v>
      </c>
      <c r="J8" s="4">
        <f>1-J7</f>
        <v>2.9927970979540031E-2</v>
      </c>
      <c r="K8" s="2">
        <f>K5-K7</f>
        <v>665480.85242473893</v>
      </c>
    </row>
    <row r="9" spans="1:11" x14ac:dyDescent="0.25">
      <c r="E9" s="6" t="s">
        <v>11</v>
      </c>
      <c r="F9" s="6"/>
      <c r="G9" s="2">
        <v>4184995.6598378369</v>
      </c>
      <c r="H9" s="4">
        <f>1-H5-H10</f>
        <v>0.27048022447091224</v>
      </c>
      <c r="I9">
        <v>3399481</v>
      </c>
      <c r="J9" s="4">
        <f>1-J5-J10</f>
        <v>0.88859987557702469</v>
      </c>
      <c r="K9" s="2">
        <v>97939598.314348161</v>
      </c>
    </row>
    <row r="10" spans="1:11" x14ac:dyDescent="0.25">
      <c r="E10" s="6" t="s">
        <v>12</v>
      </c>
      <c r="F10" s="6"/>
      <c r="G10" s="2">
        <v>310309.88840983802</v>
      </c>
      <c r="H10" s="4">
        <f>G10/G4</f>
        <v>2.0055621342242685E-2</v>
      </c>
      <c r="I10">
        <v>23980</v>
      </c>
      <c r="J10" s="4">
        <f>I10/I4</f>
        <v>6.2681994740776759E-3</v>
      </c>
      <c r="K10" s="2">
        <v>4156975.4425213118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1893077.0084187239</v>
      </c>
      <c r="H13" s="5">
        <f>G13/G5</f>
        <v>0.17245600832657193</v>
      </c>
      <c r="I13" s="1">
        <f>I14+I15</f>
        <v>52836</v>
      </c>
      <c r="J13" s="5">
        <f>I13/I5</f>
        <v>0.13136780548932245</v>
      </c>
      <c r="K13" s="3">
        <f>K14+K15</f>
        <v>646272.69933507696</v>
      </c>
    </row>
    <row r="14" spans="1:11" x14ac:dyDescent="0.25">
      <c r="E14" s="6" t="s">
        <v>15</v>
      </c>
      <c r="F14" s="6"/>
      <c r="G14" s="2">
        <v>1893077.0084187239</v>
      </c>
      <c r="H14" s="4">
        <f>G14/G7</f>
        <v>0.17896826823556561</v>
      </c>
      <c r="I14">
        <v>52836</v>
      </c>
      <c r="J14" s="4">
        <f>I14/I7</f>
        <v>0.13542067141341288</v>
      </c>
      <c r="K14" s="2">
        <v>646272.69933507696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1100637.980860478</v>
      </c>
      <c r="H18" s="4">
        <f>G18/G5</f>
        <v>0.10026619727972104</v>
      </c>
      <c r="I18">
        <v>38268</v>
      </c>
      <c r="J18" s="4">
        <f>I18/I5</f>
        <v>9.5146929753679152E-2</v>
      </c>
      <c r="K18" s="2">
        <v>593094.55518409098</v>
      </c>
    </row>
    <row r="19" spans="2:11" x14ac:dyDescent="0.25">
      <c r="E19" s="6" t="s">
        <v>20</v>
      </c>
      <c r="F19" s="6"/>
      <c r="G19" s="2">
        <v>4589332.8076218497</v>
      </c>
      <c r="H19" s="4">
        <f>G19/G5</f>
        <v>0.41808020136790081</v>
      </c>
      <c r="I19">
        <v>137795</v>
      </c>
      <c r="J19" s="4">
        <f>I19/I5</f>
        <v>0.34260403432131853</v>
      </c>
      <c r="K19" s="2">
        <v>702863.15091335704</v>
      </c>
    </row>
    <row r="20" spans="2:11" x14ac:dyDescent="0.25">
      <c r="E20" s="6" t="s">
        <v>21</v>
      </c>
      <c r="F20" s="6"/>
      <c r="G20" s="2">
        <v>5285955.1032952853</v>
      </c>
      <c r="H20" s="4">
        <f>1-H18-H19</f>
        <v>0.48165360135237811</v>
      </c>
      <c r="I20">
        <v>226067</v>
      </c>
      <c r="J20" s="4">
        <f>1-J18-J19</f>
        <v>0.56224903592500231</v>
      </c>
      <c r="K20" s="2">
        <v>2598335.952112189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374888.404022709</v>
      </c>
      <c r="H22" s="4">
        <f>G22/G20</f>
        <v>7.0921601999419576E-2</v>
      </c>
      <c r="I22">
        <v>20209</v>
      </c>
      <c r="J22" s="4">
        <f>I22/I20</f>
        <v>8.9393852265036475E-2</v>
      </c>
      <c r="K22" s="2">
        <v>362204.94879857602</v>
      </c>
    </row>
    <row r="23" spans="2:11" x14ac:dyDescent="0.25">
      <c r="F23" t="s">
        <v>24</v>
      </c>
      <c r="G23" s="2">
        <f>G20-G22</f>
        <v>4911066.6992725767</v>
      </c>
      <c r="H23" s="4">
        <f>1-H22</f>
        <v>0.92907839800058045</v>
      </c>
      <c r="I23">
        <f>I20-I22</f>
        <v>205858</v>
      </c>
      <c r="J23" s="4">
        <f>1-J22</f>
        <v>0.91060614773496351</v>
      </c>
      <c r="K23" s="2">
        <f>K20-K22</f>
        <v>2236131.0033136131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1595026.595427613</v>
      </c>
      <c r="H26" s="4">
        <f>G26/G5</f>
        <v>0.14530413638689429</v>
      </c>
      <c r="I26">
        <v>56508</v>
      </c>
      <c r="J26" s="4">
        <f>I26/I5</f>
        <v>0.14049761436502825</v>
      </c>
      <c r="K26" s="2">
        <v>752693.63397244399</v>
      </c>
    </row>
    <row r="27" spans="2:11" x14ac:dyDescent="0.25">
      <c r="E27" s="6" t="s">
        <v>27</v>
      </c>
      <c r="F27" s="6"/>
      <c r="G27" s="2">
        <v>9368736.5599693768</v>
      </c>
      <c r="H27" s="4">
        <f>G27/G5</f>
        <v>0.85347553375291274</v>
      </c>
      <c r="I27">
        <v>344404</v>
      </c>
      <c r="J27" s="4">
        <f>I27/I5</f>
        <v>0.85630247713196705</v>
      </c>
      <c r="K27" s="2">
        <v>3236911.1952919229</v>
      </c>
    </row>
    <row r="28" spans="2:11" x14ac:dyDescent="0.25">
      <c r="E28" s="6" t="s">
        <v>28</v>
      </c>
      <c r="F28" s="6"/>
      <c r="G28" s="2">
        <v>1514.0217798179999</v>
      </c>
      <c r="H28" s="4">
        <f>G28/G5</f>
        <v>1.3792473919748322E-4</v>
      </c>
      <c r="I28">
        <v>44</v>
      </c>
      <c r="J28" s="4">
        <f>I28/I5</f>
        <v>1.0939858129930706E-4</v>
      </c>
      <c r="K28" s="2">
        <v>104.796500275</v>
      </c>
    </row>
    <row r="29" spans="2:11" x14ac:dyDescent="0.25">
      <c r="E29" s="6" t="s">
        <v>29</v>
      </c>
      <c r="F29" s="6"/>
      <c r="G29" s="2">
        <v>3635.2070908109999</v>
      </c>
      <c r="H29" s="4">
        <f>G29/G5</f>
        <v>3.3116101539121858E-4</v>
      </c>
      <c r="I29">
        <v>712</v>
      </c>
      <c r="J29" s="4">
        <f>I29/I5</f>
        <v>1.7702679519342416E-3</v>
      </c>
      <c r="K29" s="2">
        <v>250.734536241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12181187.050754808</v>
      </c>
    </row>
    <row r="3" spans="1:2" x14ac:dyDescent="0.25">
      <c r="A3" t="s">
        <v>32</v>
      </c>
      <c r="B3">
        <f>'NEWT - UK'!$G$8</f>
        <v>243967.38427346759</v>
      </c>
    </row>
    <row r="4" spans="1:2" x14ac:dyDescent="0.25">
      <c r="A4" t="s">
        <v>33</v>
      </c>
      <c r="B4">
        <f>'NEWT - UK'!$G$9</f>
        <v>597475.28934747295</v>
      </c>
    </row>
    <row r="5" spans="1:2" x14ac:dyDescent="0.25">
      <c r="A5" t="s">
        <v>34</v>
      </c>
      <c r="B5">
        <f>'NEWT - UK'!$G$10</f>
        <v>124.240744054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353275</v>
      </c>
    </row>
    <row r="16" spans="1:2" x14ac:dyDescent="0.25">
      <c r="A16" t="s">
        <v>32</v>
      </c>
      <c r="B16">
        <f>'NEWT - UK'!$I$8</f>
        <v>6308</v>
      </c>
    </row>
    <row r="17" spans="1:2" x14ac:dyDescent="0.25">
      <c r="A17" t="s">
        <v>33</v>
      </c>
      <c r="B17">
        <f>'NEWT - UK'!$I$9</f>
        <v>1090082</v>
      </c>
    </row>
    <row r="18" spans="1:2" x14ac:dyDescent="0.25">
      <c r="A18" t="s">
        <v>34</v>
      </c>
      <c r="B18">
        <f>'NEWT - UK'!$I$10</f>
        <v>31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1066756.7680540539</v>
      </c>
    </row>
    <row r="28" spans="1:2" x14ac:dyDescent="0.25">
      <c r="A28" t="s">
        <v>37</v>
      </c>
      <c r="B28">
        <f>'NEWT - UK'!$G$19</f>
        <v>4932542.5663153334</v>
      </c>
    </row>
    <row r="29" spans="1:2" x14ac:dyDescent="0.25">
      <c r="A29" t="s">
        <v>38</v>
      </c>
      <c r="B29">
        <f>'NEWT - UK'!$G$22</f>
        <v>399590.69965292799</v>
      </c>
    </row>
    <row r="30" spans="1:2" x14ac:dyDescent="0.25">
      <c r="A30" t="s">
        <v>39</v>
      </c>
      <c r="B30">
        <f>'NEWT - UK'!$G$23</f>
        <v>6026264.401005961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2067369.346880801</v>
      </c>
    </row>
    <row r="41" spans="1:2" x14ac:dyDescent="0.25">
      <c r="A41" t="s">
        <v>42</v>
      </c>
      <c r="B41">
        <f>'NEWT - UK'!$G$27</f>
        <v>10357309.809799012</v>
      </c>
    </row>
    <row r="42" spans="1:2" x14ac:dyDescent="0.25">
      <c r="A42" t="s">
        <v>43</v>
      </c>
      <c r="B42">
        <f>'NEWT - UK'!$G$28</f>
        <v>0.59767749999999997</v>
      </c>
    </row>
    <row r="43" spans="1:2" x14ac:dyDescent="0.25">
      <c r="A43" t="s">
        <v>44</v>
      </c>
      <c r="B43">
        <f>'NEWT - UK'!$G$29</f>
        <v>474.68067096200002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2025-12-23T13:56:53Z</dcterms:created>
  <dcterms:modified xsi:type="dcterms:W3CDTF">2025-12-23T13:56:53Z</dcterms:modified>
</cp:coreProperties>
</file>