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F09A4027-9546-416D-B706-AD515072747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J19" i="5"/>
  <c r="H19" i="5"/>
  <c r="J18" i="5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H15" i="2"/>
  <c r="J14" i="2"/>
  <c r="H14" i="2"/>
  <c r="K13" i="2"/>
  <c r="J13" i="2"/>
  <c r="I13" i="2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<sst xmlns="http://schemas.openxmlformats.org/spreadsheetml/2006/main" count="82" uniqueCount="45">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</sst>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11618075.466081204</c:v>
                </c:pt>
                <c:pt idx="1">
                  <c:v>233608.58817373775</c:v>
                </c:pt>
                <c:pt idx="2">
                  <c:v>507462.04328485503</c:v>
                </c:pt>
                <c:pt idx="3">
                  <c:v>51.801497873000002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AC9-4814-85E9-E2CC42CB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338277</c:v>
                </c:pt>
                <c:pt idx="1">
                  <c:v>6452</c:v>
                </c:pt>
                <c:pt idx="2">
                  <c:v>1005299</c:v>
                </c:pt>
                <c:pt idx="3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6B2-4809-A310-11F58AD01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1318179.51410352</c:v>
                </c:pt>
                <c:pt idx="1">
                  <c:v>4353224.5617653467</c:v>
                </c:pt>
                <c:pt idx="2">
                  <c:v>149816.55514311299</c:v>
                </c:pt>
                <c:pt idx="3">
                  <c:v>6030463.423242962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0FB-44C2-A12B-751963EB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2011164.1032743959</c:v>
                </c:pt>
                <c:pt idx="1">
                  <c:v>9840416.2472699471</c:v>
                </c:pt>
                <c:pt idx="2">
                  <c:v>6.8624061000000003</c:v>
                </c:pt>
                <c:pt idx="3">
                  <c:v>96.841304498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C6-41F3-97DB-92DF4D4B5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12359197.89903767</v>
      </c>
      <c r="H4" s="5"/>
      <c r="I4" s="1">
        <v>1350040</v>
      </c>
      <c r="J4" s="5"/>
      <c r="K4" s="3">
        <v>566783.15765811398</v>
      </c>
    </row>
    <row r="5" spans="1:11" x14ac:dyDescent="0.25">
      <c r="E5" s="6" t="s">
        <v>7</v>
      </c>
      <c r="F5" s="6"/>
      <c r="G5" s="2">
        <v>11851684.054254942</v>
      </c>
      <c r="H5" s="4">
        <f>G5/G4</f>
        <v>0.95893634449997389</v>
      </c>
      <c r="I5">
        <v>344729</v>
      </c>
      <c r="J5" s="4">
        <f>I5/I4</f>
        <v>0.2553472489704009</v>
      </c>
      <c r="K5" s="2">
        <v>262771.09991461597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11618075.466081204</v>
      </c>
      <c r="H7" s="4">
        <f>G7/G5</f>
        <v>0.98028899630598332</v>
      </c>
      <c r="I7">
        <v>338277</v>
      </c>
      <c r="J7" s="4">
        <f>I7/I5</f>
        <v>0.98128384905244415</v>
      </c>
      <c r="K7" s="2">
        <v>223183.50093040499</v>
      </c>
    </row>
    <row r="8" spans="1:11" x14ac:dyDescent="0.25">
      <c r="F8" t="s">
        <v>10</v>
      </c>
      <c r="G8" s="2">
        <f>G5-G7</f>
        <v>233608.58817373775</v>
      </c>
      <c r="H8" s="4">
        <f>1-H7</f>
        <v>1.9711003694016682E-2</v>
      </c>
      <c r="I8">
        <f>I5-I7</f>
        <v>6452</v>
      </c>
      <c r="J8" s="4">
        <f>1-J7</f>
        <v>1.8716150947555854E-2</v>
      </c>
      <c r="K8" s="2">
        <f>K5-K7</f>
        <v>39587.598984210985</v>
      </c>
    </row>
    <row r="9" spans="1:11" x14ac:dyDescent="0.25">
      <c r="E9" s="6" t="s">
        <v>11</v>
      </c>
      <c r="F9" s="6"/>
      <c r="G9" s="2">
        <v>507462.04328485503</v>
      </c>
      <c r="H9" s="4">
        <f>1-H5-H10</f>
        <v>4.1059464168331596E-2</v>
      </c>
      <c r="I9">
        <v>1005299</v>
      </c>
      <c r="J9" s="4">
        <f>1-J5-J10</f>
        <v>0.74464386240407687</v>
      </c>
      <c r="K9" s="2">
        <v>303619.18891086697</v>
      </c>
    </row>
    <row r="10" spans="1:11" x14ac:dyDescent="0.25">
      <c r="E10" s="6" t="s">
        <v>12</v>
      </c>
      <c r="F10" s="6"/>
      <c r="G10" s="2">
        <v>51.801497873000002</v>
      </c>
      <c r="H10" s="4">
        <f>G10/G4</f>
        <v>4.1913316945133994E-6</v>
      </c>
      <c r="I10">
        <v>12</v>
      </c>
      <c r="J10" s="4">
        <f>I10/I4</f>
        <v>8.8886255222067488E-6</v>
      </c>
      <c r="K10" s="2">
        <v>392.86883263099998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2994869.8846591511</v>
      </c>
      <c r="H13" s="5">
        <f>G13/G5</f>
        <v>0.25269572416452879</v>
      </c>
      <c r="I13" s="1">
        <f>I14+I15</f>
        <v>95764</v>
      </c>
      <c r="J13" s="5">
        <f>I13/I5</f>
        <v>0.27779502159667446</v>
      </c>
      <c r="K13" s="3">
        <f>K14+K15</f>
        <v>16177.981612651</v>
      </c>
    </row>
    <row r="14" spans="1:11" x14ac:dyDescent="0.25">
      <c r="E14" s="6" t="s">
        <v>15</v>
      </c>
      <c r="F14" s="6"/>
      <c r="G14" s="2">
        <v>2994869.8846591511</v>
      </c>
      <c r="H14" s="4">
        <f>G14/G7</f>
        <v>0.25777676289008694</v>
      </c>
      <c r="I14">
        <v>95764</v>
      </c>
      <c r="J14" s="4">
        <f>I14/I7</f>
        <v>0.28309344117394913</v>
      </c>
      <c r="K14" s="2">
        <v>16177.981612651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1318179.51410352</v>
      </c>
      <c r="H18" s="4">
        <f>G18/G5</f>
        <v>0.11122297118866181</v>
      </c>
      <c r="I18">
        <v>43281</v>
      </c>
      <c r="J18" s="4">
        <f>I18/I5</f>
        <v>0.12555079497228258</v>
      </c>
      <c r="K18" s="2">
        <v>24215.613431098998</v>
      </c>
    </row>
    <row r="19" spans="2:11" x14ac:dyDescent="0.25">
      <c r="E19" s="6" t="s">
        <v>20</v>
      </c>
      <c r="F19" s="6"/>
      <c r="G19" s="2">
        <v>4353224.5617653467</v>
      </c>
      <c r="H19" s="4">
        <f>G19/G5</f>
        <v>0.36730852272445369</v>
      </c>
      <c r="I19">
        <v>118703</v>
      </c>
      <c r="J19" s="4">
        <f>I19/I5</f>
        <v>0.34433714599003856</v>
      </c>
      <c r="K19" s="2">
        <v>87899.186703269006</v>
      </c>
    </row>
    <row r="20" spans="2:11" x14ac:dyDescent="0.25">
      <c r="E20" s="6" t="s">
        <v>21</v>
      </c>
      <c r="F20" s="6"/>
      <c r="G20" s="2">
        <v>6180279.9783860752</v>
      </c>
      <c r="H20" s="4">
        <f>1-H18-H19</f>
        <v>0.52146850608688444</v>
      </c>
      <c r="I20">
        <v>182745</v>
      </c>
      <c r="J20" s="4">
        <f>1-J18-J19</f>
        <v>0.53011205903767888</v>
      </c>
      <c r="K20" s="2">
        <v>150656.29978024799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149816.55514311299</v>
      </c>
      <c r="H22" s="4">
        <f>G22/G20</f>
        <v>2.4241062810593936E-2</v>
      </c>
      <c r="I22">
        <v>6434</v>
      </c>
      <c r="J22" s="4">
        <f>I22/I20</f>
        <v>3.5207529617773403E-2</v>
      </c>
      <c r="K22" s="2">
        <v>3442.0882758759999</v>
      </c>
    </row>
    <row r="23" spans="2:11" x14ac:dyDescent="0.25">
      <c r="F23" t="s">
        <v>24</v>
      </c>
      <c r="G23" s="2">
        <f>G20-G22</f>
        <v>6030463.423242962</v>
      </c>
      <c r="H23" s="4">
        <f>1-H22</f>
        <v>0.97575893718940609</v>
      </c>
      <c r="I23">
        <f>I20-I22</f>
        <v>176311</v>
      </c>
      <c r="J23" s="4">
        <f>1-J22</f>
        <v>0.9647924703822266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2011164.1032743959</v>
      </c>
      <c r="H26" s="4">
        <f>G26/G5</f>
        <v>0.16969437373352492</v>
      </c>
      <c r="I26">
        <v>62440</v>
      </c>
      <c r="J26" s="4">
        <f>I26/I5</f>
        <v>0.18112778443356956</v>
      </c>
      <c r="K26" s="2">
        <v>86745.165397777004</v>
      </c>
    </row>
    <row r="27" spans="2:11" x14ac:dyDescent="0.25">
      <c r="E27" s="6" t="s">
        <v>27</v>
      </c>
      <c r="F27" s="6"/>
      <c r="G27" s="2">
        <v>9840416.2472699471</v>
      </c>
      <c r="H27" s="4">
        <f>G27/G5</f>
        <v>0.83029687614200975</v>
      </c>
      <c r="I27">
        <v>282259</v>
      </c>
      <c r="J27" s="4">
        <f>I27/I5</f>
        <v>0.81878519068601718</v>
      </c>
      <c r="K27" s="2">
        <v>176019.51575888001</v>
      </c>
    </row>
    <row r="28" spans="2:11" x14ac:dyDescent="0.25">
      <c r="E28" s="6" t="s">
        <v>28</v>
      </c>
      <c r="F28" s="6"/>
      <c r="G28" s="2">
        <v>6.8624061000000003</v>
      </c>
      <c r="H28" s="4">
        <f>G28/G5</f>
        <v>5.7902371246019578E-7</v>
      </c>
      <c r="I28">
        <v>3</v>
      </c>
      <c r="J28" s="4">
        <f>I28/I5</f>
        <v>8.7024880413310173E-6</v>
      </c>
      <c r="K28" s="2">
        <v>0</v>
      </c>
    </row>
    <row r="29" spans="2:11" x14ac:dyDescent="0.25">
      <c r="E29" s="6" t="s">
        <v>29</v>
      </c>
      <c r="F29" s="6"/>
      <c r="G29" s="2">
        <v>96.841304498</v>
      </c>
      <c r="H29" s="4">
        <f>G29/G5</f>
        <v>8.1711007528278186E-6</v>
      </c>
      <c r="I29">
        <v>27</v>
      </c>
      <c r="J29" s="4">
        <f>I29/I5</f>
        <v>7.8322392371979146E-5</v>
      </c>
      <c r="K29" s="2">
        <v>6.4187579589999997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13152794.465222485</v>
      </c>
      <c r="H4" s="5"/>
      <c r="I4" s="1">
        <v>4138894</v>
      </c>
      <c r="J4" s="5"/>
      <c r="K4" s="3">
        <v>95926129.558186263</v>
      </c>
    </row>
    <row r="5" spans="1:11" x14ac:dyDescent="0.25">
      <c r="E5" s="6" t="s">
        <v>7</v>
      </c>
      <c r="F5" s="6"/>
      <c r="G5" s="2">
        <v>10190093.811384115</v>
      </c>
      <c r="H5" s="4">
        <f>G5/G4</f>
        <v>0.77474743776525257</v>
      </c>
      <c r="I5">
        <v>383845</v>
      </c>
      <c r="J5" s="4">
        <f>I5/I4</f>
        <v>9.2740959299754955E-2</v>
      </c>
      <c r="K5" s="2">
        <v>4171445.7438888759</v>
      </c>
    </row>
    <row r="6" spans="1:11" x14ac:dyDescent="0.25">
      <c r="F6" t="s">
        <v>8</v>
      </c>
    </row>
    <row r="7" spans="1:11" x14ac:dyDescent="0.25">
      <c r="F7" t="s">
        <v>9</v>
      </c>
      <c r="G7" s="2">
        <v>9863112.1184540745</v>
      </c>
      <c r="H7" s="4">
        <f>G7/G5</f>
        <v>0.96791180739035543</v>
      </c>
      <c r="I7">
        <v>372250</v>
      </c>
      <c r="J7" s="4">
        <f>I7/I5</f>
        <v>0.96979249436621551</v>
      </c>
      <c r="K7" s="2">
        <v>3890376.567783908</v>
      </c>
    </row>
    <row r="8" spans="1:11" x14ac:dyDescent="0.25">
      <c r="F8" t="s">
        <v>10</v>
      </c>
      <c r="G8" s="2">
        <f>G5-G7</f>
        <v>326981.69293004088</v>
      </c>
      <c r="H8" s="4">
        <f>1-H7</f>
        <v>3.2088192609644572E-2</v>
      </c>
      <c r="I8">
        <f>I5-I7</f>
        <v>11595</v>
      </c>
      <c r="J8" s="4">
        <f>1-J7</f>
        <v>3.0207505633784493E-2</v>
      </c>
      <c r="K8" s="2">
        <f>K5-K7</f>
        <v>281069.17610496795</v>
      </c>
    </row>
    <row r="9" spans="1:11" x14ac:dyDescent="0.25">
      <c r="E9" s="6" t="s">
        <v>11</v>
      </c>
      <c r="F9" s="6"/>
      <c r="G9" s="2">
        <v>2671353.028196617</v>
      </c>
      <c r="H9" s="4">
        <f>1-H5-H10</f>
        <v>0.20310155649888567</v>
      </c>
      <c r="I9">
        <v>3731432</v>
      </c>
      <c r="J9" s="4">
        <f>1-J5-J10</f>
        <v>0.90155292694135192</v>
      </c>
      <c r="K9" s="2">
        <v>88017687.399028704</v>
      </c>
    </row>
    <row r="10" spans="1:11" x14ac:dyDescent="0.25">
      <c r="E10" s="6" t="s">
        <v>12</v>
      </c>
      <c r="F10" s="6"/>
      <c r="G10" s="2">
        <v>291347.62564175401</v>
      </c>
      <c r="H10" s="4">
        <f>G10/G4</f>
        <v>2.2151005735861755E-2</v>
      </c>
      <c r="I10">
        <v>23617</v>
      </c>
      <c r="J10" s="4">
        <f>I10/I4</f>
        <v>5.7061137588930765E-3</v>
      </c>
      <c r="K10" s="2">
        <v>3736996.4152686731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1754888.7811941861</v>
      </c>
      <c r="H13" s="5">
        <f>G13/G5</f>
        <v>0.17221517423457561</v>
      </c>
      <c r="I13" s="1">
        <f>I14+I15</f>
        <v>50469</v>
      </c>
      <c r="J13" s="5">
        <f>I13/I5</f>
        <v>0.13148275996821635</v>
      </c>
      <c r="K13" s="3">
        <f>K14+K15</f>
        <v>733657.68429600296</v>
      </c>
    </row>
    <row r="14" spans="1:11" x14ac:dyDescent="0.25">
      <c r="E14" s="6" t="s">
        <v>15</v>
      </c>
      <c r="F14" s="6"/>
      <c r="G14" s="2">
        <v>1754888.7811941861</v>
      </c>
      <c r="H14" s="4">
        <f>G14/G7</f>
        <v>0.17792444819832831</v>
      </c>
      <c r="I14">
        <v>50469</v>
      </c>
      <c r="J14" s="4">
        <f>I14/I7</f>
        <v>0.13557824042981867</v>
      </c>
      <c r="K14" s="2">
        <v>733657.68429600296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1004879.529522099</v>
      </c>
      <c r="H18" s="4">
        <f>G18/G5</f>
        <v>9.8613373745340099E-2</v>
      </c>
      <c r="I18">
        <v>37465</v>
      </c>
      <c r="J18" s="4">
        <f>I18/I5</f>
        <v>9.7604501817139727E-2</v>
      </c>
      <c r="K18" s="2">
        <v>518227.077641988</v>
      </c>
    </row>
    <row r="19" spans="2:11" x14ac:dyDescent="0.25">
      <c r="E19" s="6" t="s">
        <v>20</v>
      </c>
      <c r="F19" s="6"/>
      <c r="G19" s="2">
        <v>3844414.4860504158</v>
      </c>
      <c r="H19" s="4">
        <f>G19/G5</f>
        <v>0.37726978349851237</v>
      </c>
      <c r="I19">
        <v>118318</v>
      </c>
      <c r="J19" s="4">
        <f>I19/I5</f>
        <v>0.30824421315895739</v>
      </c>
      <c r="K19" s="2">
        <v>878314.64153586095</v>
      </c>
    </row>
    <row r="20" spans="2:11" x14ac:dyDescent="0.25">
      <c r="E20" s="6" t="s">
        <v>21</v>
      </c>
      <c r="F20" s="6"/>
      <c r="G20" s="2">
        <v>5329320.5946832635</v>
      </c>
      <c r="H20" s="4">
        <f>1-H18-H19</f>
        <v>0.52411684275614756</v>
      </c>
      <c r="I20">
        <v>227166</v>
      </c>
      <c r="J20" s="4">
        <f>1-J18-J19</f>
        <v>0.5941512850239028</v>
      </c>
      <c r="K20" s="2">
        <v>2312522.703041642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128238.85875760599</v>
      </c>
      <c r="H22" s="4">
        <f>G22/G20</f>
        <v>2.406289065918497E-2</v>
      </c>
      <c r="I22">
        <v>10019</v>
      </c>
      <c r="J22" s="4">
        <f>I22/I20</f>
        <v>4.410431138462622E-2</v>
      </c>
      <c r="K22" s="2">
        <v>375944.900316616</v>
      </c>
    </row>
    <row r="23" spans="2:11" x14ac:dyDescent="0.25">
      <c r="F23" t="s">
        <v>24</v>
      </c>
      <c r="G23" s="2">
        <f>G20-G22</f>
        <v>5201081.7359256577</v>
      </c>
      <c r="H23" s="4">
        <f>1-H22</f>
        <v>0.97593710934081501</v>
      </c>
      <c r="I23">
        <f>I20-I22</f>
        <v>217147</v>
      </c>
      <c r="J23" s="4">
        <f>1-J22</f>
        <v>0.95589568861537377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1557790.0161753211</v>
      </c>
      <c r="H26" s="4">
        <f>G26/G5</f>
        <v>0.15287298085862541</v>
      </c>
      <c r="I26">
        <v>61910</v>
      </c>
      <c r="J26" s="4">
        <f>I26/I5</f>
        <v>0.1612890619911683</v>
      </c>
      <c r="K26" s="2">
        <v>470464.01022833103</v>
      </c>
    </row>
    <row r="27" spans="2:11" x14ac:dyDescent="0.25">
      <c r="E27" s="6" t="s">
        <v>27</v>
      </c>
      <c r="F27" s="6"/>
      <c r="G27" s="2">
        <v>8616121.9734383058</v>
      </c>
      <c r="H27" s="4">
        <f>G27/G5</f>
        <v>0.8455390237735193</v>
      </c>
      <c r="I27">
        <v>320465</v>
      </c>
      <c r="J27" s="4">
        <f>I27/I5</f>
        <v>0.8348812671781578</v>
      </c>
      <c r="K27" s="2">
        <v>3623093.7514817421</v>
      </c>
    </row>
    <row r="28" spans="2:11" x14ac:dyDescent="0.25">
      <c r="E28" s="6" t="s">
        <v>28</v>
      </c>
      <c r="F28" s="6"/>
      <c r="G28" s="2">
        <v>2183.019030294</v>
      </c>
      <c r="H28" s="4">
        <f>G28/G5</f>
        <v>2.1422953220069343E-4</v>
      </c>
      <c r="I28">
        <v>67</v>
      </c>
      <c r="J28" s="4">
        <f>I28/I5</f>
        <v>1.74549622894658E-4</v>
      </c>
      <c r="K28" s="2">
        <v>105.345772107</v>
      </c>
    </row>
    <row r="29" spans="2:11" x14ac:dyDescent="0.25">
      <c r="E29" s="6" t="s">
        <v>29</v>
      </c>
      <c r="F29" s="6"/>
      <c r="G29" s="2">
        <v>2365.397651667</v>
      </c>
      <c r="H29" s="4">
        <f>G29/G5</f>
        <v>2.3212717129497253E-4</v>
      </c>
      <c r="I29">
        <v>443</v>
      </c>
      <c r="J29" s="4">
        <f>I29/I5</f>
        <v>1.1541116857064701E-3</v>
      </c>
      <c r="K29" s="2">
        <v>226.12551794000001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11618075.466081204</v>
      </c>
    </row>
    <row r="3" spans="1:2" x14ac:dyDescent="0.25">
      <c r="A3" t="s">
        <v>32</v>
      </c>
      <c r="B3">
        <f>'NEWT - UK'!$G$8</f>
        <v>233608.58817373775</v>
      </c>
    </row>
    <row r="4" spans="1:2" x14ac:dyDescent="0.25">
      <c r="A4" t="s">
        <v>33</v>
      </c>
      <c r="B4">
        <f>'NEWT - UK'!$G$9</f>
        <v>507462.04328485503</v>
      </c>
    </row>
    <row r="5" spans="1:2" x14ac:dyDescent="0.25">
      <c r="A5" t="s">
        <v>34</v>
      </c>
      <c r="B5">
        <f>'NEWT - UK'!$G$10</f>
        <v>51.801497873000002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338277</v>
      </c>
    </row>
    <row r="16" spans="1:2" x14ac:dyDescent="0.25">
      <c r="A16" t="s">
        <v>32</v>
      </c>
      <c r="B16">
        <f>'NEWT - UK'!$I$8</f>
        <v>6452</v>
      </c>
    </row>
    <row r="17" spans="1:2" x14ac:dyDescent="0.25">
      <c r="A17" t="s">
        <v>33</v>
      </c>
      <c r="B17">
        <f>'NEWT - UK'!$I$9</f>
        <v>1005299</v>
      </c>
    </row>
    <row r="18" spans="1:2" x14ac:dyDescent="0.25">
      <c r="A18" t="s">
        <v>34</v>
      </c>
      <c r="B18">
        <f>'NEWT - UK'!$I$10</f>
        <v>12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1318179.51410352</v>
      </c>
    </row>
    <row r="28" spans="1:2" x14ac:dyDescent="0.25">
      <c r="A28" t="s">
        <v>37</v>
      </c>
      <c r="B28">
        <f>'NEWT - UK'!$G$19</f>
        <v>4353224.5617653467</v>
      </c>
    </row>
    <row r="29" spans="1:2" x14ac:dyDescent="0.25">
      <c r="A29" t="s">
        <v>38</v>
      </c>
      <c r="B29">
        <f>'NEWT - UK'!$G$22</f>
        <v>149816.55514311299</v>
      </c>
    </row>
    <row r="30" spans="1:2" x14ac:dyDescent="0.25">
      <c r="A30" t="s">
        <v>39</v>
      </c>
      <c r="B30">
        <f>'NEWT - UK'!$G$23</f>
        <v>6030463.423242962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2011164.1032743959</v>
      </c>
    </row>
    <row r="41" spans="1:2" x14ac:dyDescent="0.25">
      <c r="A41" t="s">
        <v>42</v>
      </c>
      <c r="B41">
        <f>'NEWT - UK'!$G$27</f>
        <v>9840416.2472699471</v>
      </c>
    </row>
    <row r="42" spans="1:2" x14ac:dyDescent="0.25">
      <c r="A42" t="s">
        <v>43</v>
      </c>
      <c r="B42">
        <f>'NEWT - UK'!$G$28</f>
        <v>6.8624061000000003</v>
      </c>
    </row>
    <row r="43" spans="1:2" x14ac:dyDescent="0.25">
      <c r="A43" t="s">
        <v>44</v>
      </c>
      <c r="B43">
        <f>'NEWT - UK'!$G$29</f>
        <v>96.841304498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2025-06-17T11:52:54Z</dcterms:created>
  <dcterms:modified xsi:type="dcterms:W3CDTF">2025-06-17T11:52:54Z</dcterms:modified>
</cp:coreProperties>
</file>